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2025 ELABORACION\CUARTO TRIMESTRE\4to Trimestre ldf\"/>
    </mc:Choice>
  </mc:AlternateContent>
  <bookViews>
    <workbookView xWindow="-120" yWindow="-120" windowWidth="20730" windowHeight="11160" firstSheet="3" activeTab="3"/>
  </bookViews>
  <sheets>
    <sheet name="BExRepositorySheet" sheetId="4" state="veryHidden" r:id="rId1"/>
    <sheet name="Table" sheetId="1" state="hidden" r:id="rId2"/>
    <sheet name="Sheet1" sheetId="5" state="hidden" r:id="rId3"/>
    <sheet name="Estado Situacion Financiera Det" sheetId="6" r:id="rId4"/>
    <sheet name="Graph" sheetId="2" state="hidden" r:id="rId5"/>
  </sheets>
  <externalReferences>
    <externalReference r:id="rId6"/>
  </externalReferences>
  <definedNames>
    <definedName name="_xlnm.Print_Area" localSheetId="3">'Estado Situacion Financiera Det'!$B$3:$I$84</definedName>
    <definedName name="_xlnm.Print_Area" localSheetId="2">Sheet1!$A$1:$M$81</definedName>
    <definedName name="_xlnm.Print_Area" localSheetId="1">Table!$A$1:$M$68</definedName>
    <definedName name="DF_GRID_1">Table!$G$15:$L$67</definedName>
    <definedName name="DF_NAVPANEL_13">Table!$C$15</definedName>
    <definedName name="DF_NAVPANEL_18">Table!$C$15</definedName>
    <definedName name="SAPBEXhrIndnt" hidden="1">"Wide"</definedName>
    <definedName name="SAPsysID" hidden="1">"708C5W7SBKP804JT78WJ0JNKI"</definedName>
    <definedName name="SAPwbID" hidden="1">"ARS"</definedName>
  </definedNames>
  <calcPr calcId="152511"/>
</workbook>
</file>

<file path=xl/calcChain.xml><?xml version="1.0" encoding="utf-8"?>
<calcChain xmlns="http://schemas.openxmlformats.org/spreadsheetml/2006/main">
  <c r="G33" i="6" l="1"/>
  <c r="G44" i="6"/>
  <c r="B6" i="6" l="1"/>
  <c r="N10" i="6" l="1"/>
  <c r="N9" i="6"/>
  <c r="N11" i="6" l="1"/>
  <c r="O11" i="6" s="1"/>
  <c r="U6" i="6" l="1"/>
  <c r="U7" i="6"/>
  <c r="U8" i="6"/>
  <c r="U9" i="6"/>
  <c r="U10" i="6"/>
  <c r="U14" i="6"/>
  <c r="U13" i="6"/>
  <c r="N14" i="6" l="1"/>
  <c r="N13" i="6"/>
  <c r="O10" i="6"/>
  <c r="O9" i="6"/>
  <c r="N8" i="6"/>
  <c r="O8" i="6" s="1"/>
  <c r="N7" i="6"/>
  <c r="L19" i="6" s="1"/>
  <c r="N6" i="6"/>
  <c r="S18" i="6"/>
  <c r="S17" i="6"/>
  <c r="S16" i="6"/>
  <c r="S15" i="6"/>
  <c r="S14" i="6"/>
  <c r="S13" i="6"/>
  <c r="S12" i="6"/>
  <c r="S11" i="6"/>
  <c r="S10" i="6"/>
  <c r="S9" i="6"/>
  <c r="S8" i="6"/>
  <c r="S7" i="6"/>
  <c r="L16" i="6" l="1"/>
  <c r="O7" i="6"/>
  <c r="P7" i="6" s="1"/>
  <c r="L20" i="6"/>
  <c r="L23" i="6" s="1"/>
  <c r="P9" i="6"/>
  <c r="O6" i="6"/>
  <c r="P6" i="6" s="1"/>
  <c r="H78" i="6"/>
  <c r="H79" i="6"/>
  <c r="G79" i="6"/>
  <c r="G78" i="6"/>
  <c r="H71" i="6"/>
  <c r="H72" i="6"/>
  <c r="H73" i="6"/>
  <c r="H74" i="6"/>
  <c r="H75" i="6"/>
  <c r="H67" i="6"/>
  <c r="H68" i="6"/>
  <c r="H66" i="6"/>
  <c r="G53" i="6"/>
  <c r="H53" i="6"/>
  <c r="H54" i="6"/>
  <c r="G55" i="6"/>
  <c r="H55" i="6"/>
  <c r="G56" i="6"/>
  <c r="H56" i="6"/>
  <c r="G57" i="6"/>
  <c r="H57" i="6"/>
  <c r="H52" i="6"/>
  <c r="G52" i="6"/>
  <c r="H44" i="6"/>
  <c r="H45" i="6"/>
  <c r="H46" i="6"/>
  <c r="H47" i="6"/>
  <c r="G40" i="6"/>
  <c r="H40" i="6"/>
  <c r="G41" i="6"/>
  <c r="H41" i="6"/>
  <c r="G42" i="6"/>
  <c r="H42" i="6"/>
  <c r="G43" i="6"/>
  <c r="H43" i="6"/>
  <c r="H33" i="6"/>
  <c r="H34" i="6"/>
  <c r="H35" i="6"/>
  <c r="H36" i="6"/>
  <c r="H37" i="6"/>
  <c r="H38" i="6"/>
  <c r="H39" i="6"/>
  <c r="G30" i="6"/>
  <c r="H30" i="6"/>
  <c r="G31" i="6"/>
  <c r="H31" i="6"/>
  <c r="G32" i="6"/>
  <c r="H32" i="6"/>
  <c r="G29" i="6"/>
  <c r="H29" i="6"/>
  <c r="H28" i="6"/>
  <c r="G28" i="6"/>
  <c r="G27" i="6"/>
  <c r="H27" i="6"/>
  <c r="H26" i="6"/>
  <c r="H23" i="6"/>
  <c r="H24" i="6"/>
  <c r="H22" i="6"/>
  <c r="H13" i="6"/>
  <c r="H14" i="6"/>
  <c r="H15" i="6"/>
  <c r="H16" i="6"/>
  <c r="H17" i="6"/>
  <c r="H18" i="6"/>
  <c r="H19" i="6"/>
  <c r="H20" i="6"/>
  <c r="H12" i="6"/>
  <c r="D53" i="6"/>
  <c r="D54" i="6"/>
  <c r="D55" i="6"/>
  <c r="D56" i="6"/>
  <c r="D57" i="6"/>
  <c r="D58" i="6"/>
  <c r="D59" i="6"/>
  <c r="D60" i="6"/>
  <c r="D52" i="6"/>
  <c r="D45" i="6"/>
  <c r="D46" i="6"/>
  <c r="D47" i="6"/>
  <c r="D44" i="6"/>
  <c r="C42" i="6"/>
  <c r="D42" i="6"/>
  <c r="D41" i="6"/>
  <c r="C41" i="6"/>
  <c r="D39" i="6"/>
  <c r="C39" i="6"/>
  <c r="C35" i="6"/>
  <c r="D35" i="6"/>
  <c r="C36" i="6"/>
  <c r="D36" i="6"/>
  <c r="C37" i="6"/>
  <c r="D37" i="6"/>
  <c r="C38" i="6"/>
  <c r="D38" i="6"/>
  <c r="D34" i="6"/>
  <c r="C34" i="6"/>
  <c r="D29" i="6"/>
  <c r="D30" i="6"/>
  <c r="D31" i="6"/>
  <c r="D32" i="6"/>
  <c r="D28" i="6"/>
  <c r="D21" i="6"/>
  <c r="D22" i="6"/>
  <c r="D23" i="6"/>
  <c r="D24" i="6"/>
  <c r="D25" i="6"/>
  <c r="D26" i="6"/>
  <c r="D20" i="6"/>
  <c r="D13" i="6"/>
  <c r="D14" i="6"/>
  <c r="D15" i="6"/>
  <c r="D16" i="6"/>
  <c r="D17" i="6"/>
  <c r="D18" i="6"/>
  <c r="D12" i="6"/>
  <c r="N16" i="6" l="1"/>
  <c r="N17" i="6" s="1"/>
  <c r="N22" i="6" s="1"/>
  <c r="L17" i="6"/>
  <c r="L22" i="6" s="1"/>
  <c r="G59" i="6"/>
  <c r="D11" i="6"/>
  <c r="D43" i="6"/>
  <c r="H25" i="6"/>
  <c r="H59" i="6"/>
  <c r="C62" i="6"/>
  <c r="D62" i="6"/>
  <c r="H70" i="6"/>
  <c r="G65" i="6"/>
  <c r="C43" i="6"/>
  <c r="H77" i="6"/>
  <c r="D33" i="6"/>
  <c r="D27" i="6"/>
  <c r="G11" i="6"/>
  <c r="H21" i="6"/>
  <c r="C11" i="6"/>
  <c r="G70" i="6"/>
  <c r="G77" i="6"/>
  <c r="H65" i="6"/>
  <c r="G25" i="6"/>
  <c r="G21" i="6"/>
  <c r="H11" i="6"/>
  <c r="C40" i="6"/>
  <c r="D40" i="6"/>
  <c r="C33" i="6"/>
  <c r="C27" i="6"/>
  <c r="C19" i="6"/>
  <c r="D19" i="6"/>
  <c r="L25" i="6" l="1"/>
  <c r="L26" i="6"/>
  <c r="H49" i="6"/>
  <c r="H61" i="6" s="1"/>
  <c r="C49" i="6"/>
  <c r="C64" i="6" s="1"/>
  <c r="D49" i="6"/>
  <c r="D64" i="6" s="1"/>
  <c r="G49" i="6"/>
  <c r="G61" i="6" s="1"/>
  <c r="G81" i="6"/>
  <c r="H81" i="6"/>
  <c r="G83" i="6" l="1"/>
  <c r="H83" i="6"/>
</calcChain>
</file>

<file path=xl/sharedStrings.xml><?xml version="1.0" encoding="utf-8"?>
<sst xmlns="http://schemas.openxmlformats.org/spreadsheetml/2006/main" count="453" uniqueCount="274">
  <si>
    <t>FEP8Qry3</t>
  </si>
  <si>
    <t>Information</t>
  </si>
  <si>
    <t>Table</t>
  </si>
  <si>
    <t xml:space="preserve"> </t>
  </si>
  <si>
    <t>Filter</t>
  </si>
  <si>
    <t>Descripción query</t>
  </si>
  <si>
    <t>Estado de Situacion Financiera Det A</t>
  </si>
  <si>
    <t>Actualidad datos (fecha)</t>
  </si>
  <si>
    <t>Modificado por</t>
  </si>
  <si>
    <t>Autor</t>
  </si>
  <si>
    <t>ADVJYNOQUIO</t>
  </si>
  <si>
    <t>Fe.clave</t>
  </si>
  <si>
    <t>16/10/2018</t>
  </si>
  <si>
    <t>Nombre técnico query</t>
  </si>
  <si>
    <t>ZFI_VRL_MP02_Q008A</t>
  </si>
  <si>
    <t>Usuario actual</t>
  </si>
  <si>
    <t>InfoSitio</t>
  </si>
  <si>
    <t>ZVRL_MP02</t>
  </si>
  <si>
    <t>Últ.actual.pantalla</t>
  </si>
  <si>
    <t>Área funcional</t>
  </si>
  <si>
    <t/>
  </si>
  <si>
    <t>Centro de beneficio</t>
  </si>
  <si>
    <t>Centro de coste</t>
  </si>
  <si>
    <t>Ejercicio/Período</t>
  </si>
  <si>
    <t>Ejercicio</t>
  </si>
  <si>
    <t>Estruct.</t>
  </si>
  <si>
    <t>Período contable</t>
  </si>
  <si>
    <t>Ratios</t>
  </si>
  <si>
    <t>Actualidad de datos</t>
  </si>
  <si>
    <t>Hora de modificación</t>
  </si>
  <si>
    <t>Saldo Actual (ORIGINAL)</t>
  </si>
  <si>
    <t>Saldo Anterior (ORIGINAL)</t>
  </si>
  <si>
    <t>Saldo Actual (NUEVO)</t>
  </si>
  <si>
    <t>Saldo Anterior (NUEVO)</t>
  </si>
  <si>
    <t>Saldo acumulado</t>
  </si>
  <si>
    <t>Activo</t>
  </si>
  <si>
    <t xml:space="preserve">  Activo Circulante</t>
  </si>
  <si>
    <t xml:space="preserve">    a. Efectivo y Equivalentes</t>
  </si>
  <si>
    <t xml:space="preserve">    a1) Efectivo</t>
  </si>
  <si>
    <t xml:space="preserve">    a2) Bancos/Tesorería</t>
  </si>
  <si>
    <t xml:space="preserve">    a3) Bancos/Dependencias y Otros</t>
  </si>
  <si>
    <t xml:space="preserve">    a4) Inversiones Temporales (Hasta 3 meses)</t>
  </si>
  <si>
    <t xml:space="preserve">    a5) Fondos con Afectación Específica</t>
  </si>
  <si>
    <t xml:space="preserve">    a6) Depósitos de Fondos de Terceros en Garantía y/o</t>
  </si>
  <si>
    <t xml:space="preserve">    a7) Otros Efectivos y Equivalentes</t>
  </si>
  <si>
    <t xml:space="preserve">    b. Derechos a Recibir Efectivo o Equivalentes</t>
  </si>
  <si>
    <t xml:space="preserve">    b1) Inversiones Financieras de Corto Plazo</t>
  </si>
  <si>
    <t xml:space="preserve">    b2) Cuentas por Cobrar a Corto Plazo</t>
  </si>
  <si>
    <t xml:space="preserve">    b3) Deudores Diversos por Cobrar a Corto Plazo</t>
  </si>
  <si>
    <t xml:space="preserve">    b4) Ingresos por Recuperar a Corto Plazo</t>
  </si>
  <si>
    <t xml:space="preserve">    b5) Deudores por Anticipos de la Tesorería a Corto Plazo</t>
  </si>
  <si>
    <t xml:space="preserve">    b6) Préstamos Otorgados a Corto Plazo</t>
  </si>
  <si>
    <t xml:space="preserve">    b7) Otros Derechos a Recibir Efectivo o Equivalentes a C</t>
  </si>
  <si>
    <t xml:space="preserve">    c. Derechos a Recibir Bienes o Servicios</t>
  </si>
  <si>
    <t xml:space="preserve">    c1) Anticipo a Proveedores por Adquisición de Bienes y</t>
  </si>
  <si>
    <t xml:space="preserve">    c2) Anticipo a Proveedores por Adquisición de Bienes Inm</t>
  </si>
  <si>
    <t xml:space="preserve">    c3) Anticipo a Proveedores por Adquisición de Bienes Int</t>
  </si>
  <si>
    <t xml:space="preserve">    c4) Anticipo a Contratistas por Obras Públicas a Corto P</t>
  </si>
  <si>
    <t xml:space="preserve">    c5) Otros Derechos a Recibir Bienes o Servicios a Corto</t>
  </si>
  <si>
    <t xml:space="preserve">    d. Inventarios</t>
  </si>
  <si>
    <t xml:space="preserve">    d1) Inventario de Mercancías para Venta</t>
  </si>
  <si>
    <t xml:space="preserve">    d2) Inventario de Mercancías Terminadas</t>
  </si>
  <si>
    <t xml:space="preserve">    d3) Inventario de Mercancías en Proceso de Elaboración</t>
  </si>
  <si>
    <t xml:space="preserve">    d4) Inventario de Materias Primas, Materiales y Suminist</t>
  </si>
  <si>
    <t xml:space="preserve">    d5) Bienes en Tránsito</t>
  </si>
  <si>
    <t xml:space="preserve">    e. Almacenes</t>
  </si>
  <si>
    <t xml:space="preserve">    f. Estimación por Pérdida o Deterioro de Activos Circ.</t>
  </si>
  <si>
    <t xml:space="preserve">    f1) Estimaciones para Cuentas Incobrables por Derechos a</t>
  </si>
  <si>
    <t xml:space="preserve">    f2) Estimación por Deterioro de Inventarios</t>
  </si>
  <si>
    <t xml:space="preserve">    g. Otros Activos Circulantes</t>
  </si>
  <si>
    <t xml:space="preserve">    g1) Valores en Garantía</t>
  </si>
  <si>
    <t xml:space="preserve">    g2) Bienes en Garantía (excluye depósitos de fondos)</t>
  </si>
  <si>
    <t xml:space="preserve">    g3) Bienes Derivados de Embargos, Decomisos, Aseguramien</t>
  </si>
  <si>
    <t xml:space="preserve">    g4) Adquisición con Fondos de Terceros</t>
  </si>
  <si>
    <t xml:space="preserve">  IA. Total de Activos Circulantes</t>
  </si>
  <si>
    <t xml:space="preserve">  Activo No Circulante</t>
  </si>
  <si>
    <t xml:space="preserve">    a. Inversiones Financieras a Largo Plazo</t>
  </si>
  <si>
    <t xml:space="preserve">    b. Derechos a Recibir Efectivo o Equivalentes a LP</t>
  </si>
  <si>
    <t xml:space="preserve">    c. Bienes Inmuebles, Infra. y Construcc. en Proceso</t>
  </si>
  <si>
    <t xml:space="preserve">    d. Bienes Muebles</t>
  </si>
  <si>
    <t xml:space="preserve">    e. Activos Intangibles</t>
  </si>
  <si>
    <t xml:space="preserve">    f. Depreciación, Deterioro y Amort. Acum. de Bien</t>
  </si>
  <si>
    <t xml:space="preserve">    g. Activos Diferidos</t>
  </si>
  <si>
    <t xml:space="preserve">    h. Estimación por Pérdida o Det. de Activos no Circulant</t>
  </si>
  <si>
    <t xml:space="preserve">    i. Otros Activos no Circulantes</t>
  </si>
  <si>
    <t xml:space="preserve">  IB. Total de Activos No Circulantes</t>
  </si>
  <si>
    <t>I. Total del Activo</t>
  </si>
  <si>
    <t>Pasivo</t>
  </si>
  <si>
    <t xml:space="preserve">  Pasivo Circulante</t>
  </si>
  <si>
    <t xml:space="preserve">    a. Cuentas por Pagar a Corto Plazo</t>
  </si>
  <si>
    <t xml:space="preserve">    a1) Servicios Personales por Pagar a Corto Plazo</t>
  </si>
  <si>
    <t xml:space="preserve">    a2) Proveedores por Pagar a Corto Plazo</t>
  </si>
  <si>
    <t xml:space="preserve">    a3) Contratistas por Obras Públicas por Pagar a Corto Pl</t>
  </si>
  <si>
    <t xml:space="preserve">    a4) Participaciones y Aportaciones por Pagar a Corto Pla</t>
  </si>
  <si>
    <t xml:space="preserve">    a5) Transferencias Otorgadas por Pagar a Corto Plazo</t>
  </si>
  <si>
    <t xml:space="preserve">    a6) Intereses, Comisiones y Otros Gastos de la Deuda Púb</t>
  </si>
  <si>
    <t xml:space="preserve">    a7) Retenciones y Contribuciones por Pagar a Corto Plazo</t>
  </si>
  <si>
    <t xml:space="preserve">    a8) Devoluciones de la Ley de Ingresos por Pagar a Corto</t>
  </si>
  <si>
    <t xml:space="preserve">    a9) Otras Cuentas por Pagar a Corto Plazo</t>
  </si>
  <si>
    <t xml:space="preserve">    b. Documentos por Pagar a Corto Plazo</t>
  </si>
  <si>
    <t xml:space="preserve">    b1) Documentos Comerciales por Pagar a Corto Plazo</t>
  </si>
  <si>
    <t xml:space="preserve">    b2) Documentos con Contratistas por Obras Públicas por P</t>
  </si>
  <si>
    <t xml:space="preserve">    b3) Otros Documentos por Pagar a Corto Plazo</t>
  </si>
  <si>
    <t xml:space="preserve">    c. Porción a Corto Plazo de la Deuda Pública</t>
  </si>
  <si>
    <t xml:space="preserve">    c1) Porción a Corto Plazo de la Deuda Pública</t>
  </si>
  <si>
    <t xml:space="preserve">    c2) Porción a Corto Plazo de Arrendamiento Financiero</t>
  </si>
  <si>
    <t xml:space="preserve">    d. Títulos y Valores a Corto Plazo</t>
  </si>
  <si>
    <t xml:space="preserve">    e. Pasivos Diferidos a Corto Plazo</t>
  </si>
  <si>
    <t xml:space="preserve">    e1) Ingresos Cobrados por Adelantado a Corto Plazo</t>
  </si>
  <si>
    <t xml:space="preserve">    e2) Intereses Cobrados por Adelantado a Corto Plazo</t>
  </si>
  <si>
    <t xml:space="preserve">    e3) Otros Pasivos Diferidos a Corto Plazo</t>
  </si>
  <si>
    <t xml:space="preserve">    f. Fondos y Bienes de Terceros en Garantía</t>
  </si>
  <si>
    <t xml:space="preserve">    f1) Fondos en Garantía a Corto Plazo</t>
  </si>
  <si>
    <t xml:space="preserve">    f2) Fondos en Administración a Corto Plazo</t>
  </si>
  <si>
    <t xml:space="preserve">    f3) Fondos Contingentes a Corto Plazo</t>
  </si>
  <si>
    <t xml:space="preserve">    f4) Fondos de Fideicomisos, Mandatos y Contratos Análogo</t>
  </si>
  <si>
    <t xml:space="preserve">    f5) Otros Fondos de Terceros en Garantía y/o Administrac</t>
  </si>
  <si>
    <t xml:space="preserve">    f6) Valores y Bienes en Garantía a Corto Plazo</t>
  </si>
  <si>
    <t xml:space="preserve">    g. Provisiones a Corto Plazo</t>
  </si>
  <si>
    <t xml:space="preserve">    g1) Provisión para Demandas y Juicios a Corto Plazo</t>
  </si>
  <si>
    <t xml:space="preserve">    g2) Provisión para Contingencias a Corto Plazo</t>
  </si>
  <si>
    <t xml:space="preserve">    g3) Otras Provisiones a Corto Plazo</t>
  </si>
  <si>
    <t xml:space="preserve">    h. Otros Pasivos a Corto Plazo</t>
  </si>
  <si>
    <t xml:space="preserve">    h1) Ingresos por Clasificar</t>
  </si>
  <si>
    <t xml:space="preserve">    h2) Recaudación por Participar</t>
  </si>
  <si>
    <t xml:space="preserve">    h3) Otros Pasivos Circulantes</t>
  </si>
  <si>
    <t xml:space="preserve">  IIA. Total de Pasivos Circulantes</t>
  </si>
  <si>
    <t xml:space="preserve">  Pasivo No Circulante</t>
  </si>
  <si>
    <t xml:space="preserve">    a. Cuentas por Pagar a Largo Plazo</t>
  </si>
  <si>
    <t xml:space="preserve">    b. Documentos por Pagar a Largo Plazo</t>
  </si>
  <si>
    <t xml:space="preserve">    c. Deuda Pública a Largo Plazo</t>
  </si>
  <si>
    <t xml:space="preserve">    d. Pasivos Diferidos a Largo Plazo</t>
  </si>
  <si>
    <t xml:space="preserve">    e. Fondos y Bienes de Terceros en Garantía</t>
  </si>
  <si>
    <t xml:space="preserve">    f. Provisiones a Largo Plazo</t>
  </si>
  <si>
    <t xml:space="preserve">  IIB. Total de Pasivos No Circulantes</t>
  </si>
  <si>
    <t>II. Total del Pasivo</t>
  </si>
  <si>
    <t>Hacienda Pública/Patrimonio</t>
  </si>
  <si>
    <t xml:space="preserve">  IIIA. Hacienda Pública/Patrimonio Contribuido</t>
  </si>
  <si>
    <t xml:space="preserve">    Aportaciones</t>
  </si>
  <si>
    <t xml:space="preserve">    Donaciones de Capital</t>
  </si>
  <si>
    <t xml:space="preserve">    Actualización de la Hacienda Pública/Pa</t>
  </si>
  <si>
    <t xml:space="preserve">  IIIB. Hacienda Pública/Patrimonio Generado</t>
  </si>
  <si>
    <t xml:space="preserve">    Resultados del Ejercicio (Ahorro/ Desahorro)</t>
  </si>
  <si>
    <t xml:space="preserve">    Resultados de Ejercicios Anteriores</t>
  </si>
  <si>
    <t xml:space="preserve">    Revalúos</t>
  </si>
  <si>
    <t xml:space="preserve">    Reservas</t>
  </si>
  <si>
    <t xml:space="preserve">    Rectificaciones de Resultados de Ejercicios Anteriores</t>
  </si>
  <si>
    <t xml:space="preserve">  IIIC. Exceso o Insuficiencia en la Actualización de la Hac</t>
  </si>
  <si>
    <t xml:space="preserve">    Resultado por Tenencia de Activos no Monetarios</t>
  </si>
  <si>
    <t xml:space="preserve">    Resultado por Tenencia de Activos no Mo</t>
  </si>
  <si>
    <t>III. Total Hacienda Pública/Patrimonio</t>
  </si>
  <si>
    <t>IV. Total del Pasivo y Hacienda Pública/Patrimonio</t>
  </si>
  <si>
    <t>2018</t>
  </si>
  <si>
    <t>1..12</t>
  </si>
  <si>
    <t>Gob del Edo de Michoacán</t>
  </si>
  <si>
    <t>Selección vacía</t>
  </si>
  <si>
    <t>12</t>
  </si>
  <si>
    <t>Enero</t>
  </si>
  <si>
    <t>Diciembre</t>
  </si>
  <si>
    <t>1</t>
  </si>
  <si>
    <t>2017</t>
  </si>
  <si>
    <t>4to Trimestre 2018</t>
  </si>
  <si>
    <t>4to Trimestre 2017</t>
  </si>
  <si>
    <t>GOBIERNO DEL ESTADO DE MICHOACÁN DE OCAMPO</t>
  </si>
  <si>
    <t>Estado de Situación Financiera Detallado - LDF</t>
  </si>
  <si>
    <t>Actual</t>
  </si>
  <si>
    <t>Anterior</t>
  </si>
  <si>
    <t>Febrero</t>
  </si>
  <si>
    <t>Marzo</t>
  </si>
  <si>
    <t>Abril</t>
  </si>
  <si>
    <t>Mayo</t>
  </si>
  <si>
    <t>Concepto (c)</t>
  </si>
  <si>
    <t>Junio</t>
  </si>
  <si>
    <t>ACTIVO</t>
  </si>
  <si>
    <t>PASIVO</t>
  </si>
  <si>
    <t>Julio</t>
  </si>
  <si>
    <t>Activo Circulante</t>
  </si>
  <si>
    <t>Pasivo Circulante</t>
  </si>
  <si>
    <t>Agosto</t>
  </si>
  <si>
    <t xml:space="preserve">  a. Efectivo y Equivalentes  (a=a1+a2+a3+a4+a5+a6+a7)</t>
  </si>
  <si>
    <t>a. Cuentas por Pagar a Corto Plazo (a=a1+a2+a3+a4+a5+a6+a7+a8+a9)</t>
  </si>
  <si>
    <t>Septiembre</t>
  </si>
  <si>
    <t>Octubre</t>
  </si>
  <si>
    <t>Noviembre</t>
  </si>
  <si>
    <t xml:space="preserve">    a3) Contratistas por Obras Públicas por Pagar a Corto Plazo</t>
  </si>
  <si>
    <t xml:space="preserve">    a4) Participaciones y Aportaciones por Pagar a Corto Plazo</t>
  </si>
  <si>
    <t xml:space="preserve">    a6) Depósitos de Fondos de Terceros en Garantía y/o  Administración</t>
  </si>
  <si>
    <t xml:space="preserve">    a6) Intereses, Comisiones y Otros Gastos de la Deuda Pública por Pagar a Corto Plazo</t>
  </si>
  <si>
    <t xml:space="preserve">  b. Derechos a Recibir Efectivo o Equivalentes (b=b1+b2+b3+b4+b5+b6+b7)</t>
  </si>
  <si>
    <t xml:space="preserve">    a8) Devoluciones de la Ley de Ingresos por Pagar a Corto Plazo</t>
  </si>
  <si>
    <t>b. Documentos por Pagar a Corto Plazo (b=b1+b2+b3)</t>
  </si>
  <si>
    <t xml:space="preserve">    b2) Documentos con Contratistas por Obras Públicas por Pagar a Corto Plazo</t>
  </si>
  <si>
    <t>c. Porción a Corto Plazo de la Deuda Pública a Largo Plazo (c=c1+c2)</t>
  </si>
  <si>
    <t xml:space="preserve">    b7) Otros Derechos a Recibir Efectivo o Equivalentes a Corto Plazo</t>
  </si>
  <si>
    <t xml:space="preserve">  c. Derechos a Recibir Bienes o Servicios (c=c1+c2+c3+c4+c5)</t>
  </si>
  <si>
    <t xml:space="preserve">     c1) Anticipo a Proveedores por Adquisición de Bienes y Prestación de Servicios a Corto Plazo</t>
  </si>
  <si>
    <t>d. Títulos y Valores a Corto Plazo</t>
  </si>
  <si>
    <t xml:space="preserve">    c2) Anticipo a Proveedores por Adquisición de Bienes Inmuebles y Muebles a Corto Plazo</t>
  </si>
  <si>
    <t>e. Pasivos Diferidos a Corto Plazo (e=e1+e2+e3)</t>
  </si>
  <si>
    <t xml:space="preserve">    c3) Anticipo a Proveedores por Adquisición de Bienes Intangibles a Corto Plazo</t>
  </si>
  <si>
    <t xml:space="preserve">    c4) Anticipo a Contratistas por Obras Públicas a Corto Plazo</t>
  </si>
  <si>
    <t xml:space="preserve">    c5) Otros Derechos a Recibir Bienes o Servicios a Corto Plazo</t>
  </si>
  <si>
    <t>d. Inventarios (d=d1+d2+d3+d4+d5)</t>
  </si>
  <si>
    <t>f. Fondos y Bienes de Terceros en Garantía y/o Administración a Corto Plazo (f=f1+f2+f3+f4+f5+f6)</t>
  </si>
  <si>
    <t xml:space="preserve">    d4) Inventario de Materias Primas, Materiales y Suministros para Producción</t>
  </si>
  <si>
    <t xml:space="preserve">    f4) Fondos de Fideicomisos, Mandatos y Contratos Análogos a Corto Plazo</t>
  </si>
  <si>
    <t xml:space="preserve">    f5) Otros Fondos de Terceros en Garantía y/o Administración a Corto Plazo</t>
  </si>
  <si>
    <t>e. Almacenes</t>
  </si>
  <si>
    <t>f. Estimación por Pérdida o Deterioro de Activos Circulantes (f=f1+f2)</t>
  </si>
  <si>
    <t>g. Provisiones a Corto Plazo (g=g1+g2+g3)</t>
  </si>
  <si>
    <t xml:space="preserve">    f1) Estimaciones para Cuentas Incobrables por Derechos a Recibir Efectivo o Equivalentes</t>
  </si>
  <si>
    <t>g. Otros Activos Circulantes (g=g1+g2+g3+g4)</t>
  </si>
  <si>
    <t>h. Otros Pasivos a Corto Plazo (h=h1+h2+h3)</t>
  </si>
  <si>
    <t xml:space="preserve">    g3) Bienes Derivados de Embargos, Decomisos, Aseguramientos y Dación en Pago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</si>
  <si>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</si>
  <si>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</si>
  <si>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</si>
  <si>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</si>
  <si>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</si>
  <si>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</si>
  <si>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</si>
  <si>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</si>
  <si>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</si>
  <si>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</si>
  <si>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</si>
  <si>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</si>
  <si>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</si>
  <si>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</si>
  <si>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</si>
  <si>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</si>
  <si>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</si>
  <si>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</si>
  <si>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</si>
  <si>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</si>
  <si>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</si>
  <si>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</si>
  <si>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</si>
  <si>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</si>
  <si>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</si>
  <si>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</si>
  <si>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</si>
  <si>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</si>
  <si>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</si>
  <si>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</si>
  <si>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</si>
  <si>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</si>
  <si>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</si>
  <si>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</si>
  <si>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</si>
  <si>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</si>
  <si>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</si>
  <si>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</si>
  <si>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</si>
  <si>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T</t>
  </si>
  <si>
    <t>L</t>
  </si>
  <si>
    <t>DIA CONSULTA</t>
  </si>
  <si>
    <t>MES CONSULTA</t>
  </si>
  <si>
    <t>AÑO CONSULTA</t>
  </si>
  <si>
    <t xml:space="preserve">AÑO LOW </t>
  </si>
  <si>
    <t>AÑO HIGH</t>
  </si>
  <si>
    <t>H</t>
  </si>
  <si>
    <t>ADVIVIEYRA</t>
  </si>
  <si>
    <t>(Pesos)</t>
  </si>
  <si>
    <t>Cuenta de mayor</t>
  </si>
  <si>
    <t>009.2025</t>
  </si>
  <si>
    <t>12/05/2022 10:26:27</t>
  </si>
  <si>
    <t>012.2024</t>
  </si>
  <si>
    <t>28/10/2025</t>
  </si>
  <si>
    <t>GRPSMCABALLE</t>
  </si>
  <si>
    <t>10:26:27</t>
  </si>
  <si>
    <t>07/05/2020 10:37:04</t>
  </si>
  <si>
    <t>28/10/2025 09:16:22</t>
  </si>
  <si>
    <t>12/05/2022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</si>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</sst>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\-\ #,##0.00"/>
    <numFmt numFmtId="165" formatCode="#,##0.00\ &quot;MXN&quot;;\-\ #,##0.00\ &quot;MXN&quot;"/>
    <numFmt numFmtId="166" formatCode="#,##0.00\ &quot;MXN&quot;"/>
    <numFmt numFmtId="167" formatCode="#,##0;\-\ #,##0"/>
  </numFmts>
  <fonts count="57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name val="Arial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</patternFill>
    </fill>
    <fill>
      <patternFill patternType="solid">
        <fgColor indexed="61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29"/>
      </patternFill>
    </fill>
  </fills>
  <borders count="4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0"/>
      </left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</borders>
  <cellStyleXfs count="168">
    <xf numFmtId="0" fontId="0" fillId="2" borderId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8" borderId="0" applyNumberFormat="0" applyBorder="0" applyAlignment="0" applyProtection="0"/>
    <xf numFmtId="0" fontId="15" fillId="16" borderId="0" applyNumberFormat="0" applyBorder="0" applyAlignment="0" applyProtection="0"/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4" fillId="6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4" fillId="22" borderId="0" applyNumberFormat="0" applyBorder="0" applyAlignment="0" applyProtection="0"/>
    <xf numFmtId="0" fontId="16" fillId="20" borderId="0" applyNumberFormat="0" applyBorder="0" applyAlignment="0" applyProtection="0"/>
    <xf numFmtId="0" fontId="17" fillId="23" borderId="1" applyNumberFormat="0" applyAlignment="0" applyProtection="0"/>
    <xf numFmtId="0" fontId="18" fillId="15" borderId="2" applyNumberFormat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13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21" borderId="1" applyNumberFormat="0" applyAlignment="0" applyProtection="0"/>
    <xf numFmtId="0" fontId="25" fillId="0" borderId="6" applyNumberFormat="0" applyFill="0" applyAlignment="0" applyProtection="0"/>
    <xf numFmtId="0" fontId="26" fillId="21" borderId="0" applyNumberFormat="0" applyBorder="0" applyAlignment="0" applyProtection="0"/>
    <xf numFmtId="0" fontId="4" fillId="20" borderId="1" applyNumberFormat="0" applyFont="0" applyAlignment="0" applyProtection="0"/>
    <xf numFmtId="0" fontId="27" fillId="23" borderId="7" applyNumberFormat="0" applyAlignment="0" applyProtection="0"/>
    <xf numFmtId="4" fontId="6" fillId="27" borderId="1" applyNumberFormat="0" applyProtection="0">
      <alignment vertical="center"/>
    </xf>
    <xf numFmtId="4" fontId="30" fillId="28" borderId="1" applyNumberFormat="0" applyProtection="0">
      <alignment vertical="center"/>
    </xf>
    <xf numFmtId="4" fontId="6" fillId="28" borderId="1" applyNumberFormat="0" applyProtection="0">
      <alignment horizontal="left" vertical="center" indent="1"/>
    </xf>
    <xf numFmtId="0" fontId="11" fillId="27" borderId="8" applyNumberFormat="0" applyProtection="0">
      <alignment horizontal="left" vertical="top" indent="1"/>
    </xf>
    <xf numFmtId="4" fontId="6" fillId="29" borderId="1" applyNumberFormat="0" applyProtection="0">
      <alignment horizontal="left" vertical="center" indent="1"/>
    </xf>
    <xf numFmtId="4" fontId="6" fillId="30" borderId="1" applyNumberFormat="0" applyProtection="0">
      <alignment horizontal="right" vertical="center"/>
    </xf>
    <xf numFmtId="4" fontId="6" fillId="31" borderId="1" applyNumberFormat="0" applyProtection="0">
      <alignment horizontal="right" vertical="center"/>
    </xf>
    <xf numFmtId="4" fontId="6" fillId="32" borderId="9" applyNumberFormat="0" applyProtection="0">
      <alignment horizontal="right" vertical="center"/>
    </xf>
    <xf numFmtId="4" fontId="6" fillId="33" borderId="1" applyNumberFormat="0" applyProtection="0">
      <alignment horizontal="right" vertical="center"/>
    </xf>
    <xf numFmtId="4" fontId="6" fillId="34" borderId="1" applyNumberFormat="0" applyProtection="0">
      <alignment horizontal="right" vertical="center"/>
    </xf>
    <xf numFmtId="4" fontId="6" fillId="35" borderId="1" applyNumberFormat="0" applyProtection="0">
      <alignment horizontal="right" vertical="center"/>
    </xf>
    <xf numFmtId="4" fontId="6" fillId="36" borderId="1" applyNumberFormat="0" applyProtection="0">
      <alignment horizontal="right" vertical="center"/>
    </xf>
    <xf numFmtId="4" fontId="6" fillId="37" borderId="1" applyNumberFormat="0" applyProtection="0">
      <alignment horizontal="right" vertical="center"/>
    </xf>
    <xf numFmtId="4" fontId="6" fillId="38" borderId="1" applyNumberFormat="0" applyProtection="0">
      <alignment horizontal="right" vertical="center"/>
    </xf>
    <xf numFmtId="4" fontId="6" fillId="39" borderId="9" applyNumberFormat="0" applyProtection="0">
      <alignment horizontal="left" vertical="center" indent="1"/>
    </xf>
    <xf numFmtId="4" fontId="10" fillId="40" borderId="9" applyNumberFormat="0" applyProtection="0">
      <alignment horizontal="left" vertical="center" indent="1"/>
    </xf>
    <xf numFmtId="4" fontId="10" fillId="40" borderId="9" applyNumberFormat="0" applyProtection="0">
      <alignment horizontal="left" vertical="center" indent="1"/>
    </xf>
    <xf numFmtId="4" fontId="6" fillId="41" borderId="1" applyNumberFormat="0" applyProtection="0">
      <alignment horizontal="right" vertical="center"/>
    </xf>
    <xf numFmtId="4" fontId="6" fillId="42" borderId="9" applyNumberFormat="0" applyProtection="0">
      <alignment horizontal="left" vertical="center" indent="1"/>
    </xf>
    <xf numFmtId="4" fontId="6" fillId="41" borderId="9" applyNumberFormat="0" applyProtection="0">
      <alignment horizontal="left" vertical="center" indent="1"/>
    </xf>
    <xf numFmtId="0" fontId="6" fillId="43" borderId="1" applyNumberFormat="0" applyProtection="0">
      <alignment horizontal="left" vertical="center" indent="1"/>
    </xf>
    <xf numFmtId="0" fontId="4" fillId="40" borderId="8" applyNumberFormat="0" applyProtection="0">
      <alignment horizontal="left" vertical="top" indent="1"/>
    </xf>
    <xf numFmtId="0" fontId="6" fillId="44" borderId="1" applyNumberFormat="0" applyProtection="0">
      <alignment horizontal="left" vertical="center" indent="1"/>
    </xf>
    <xf numFmtId="0" fontId="4" fillId="41" borderId="8" applyNumberFormat="0" applyProtection="0">
      <alignment horizontal="left" vertical="top" indent="1"/>
    </xf>
    <xf numFmtId="0" fontId="6" fillId="45" borderId="1" applyNumberFormat="0" applyProtection="0">
      <alignment horizontal="left" vertical="center" indent="1"/>
    </xf>
    <xf numFmtId="0" fontId="4" fillId="45" borderId="8" applyNumberFormat="0" applyProtection="0">
      <alignment horizontal="left" vertical="top" indent="1"/>
    </xf>
    <xf numFmtId="0" fontId="6" fillId="42" borderId="1" applyNumberFormat="0" applyProtection="0">
      <alignment horizontal="left" vertical="center" indent="1"/>
    </xf>
    <xf numFmtId="0" fontId="4" fillId="42" borderId="8" applyNumberFormat="0" applyProtection="0">
      <alignment horizontal="left" vertical="top" indent="1"/>
    </xf>
    <xf numFmtId="0" fontId="4" fillId="46" borderId="10" applyNumberFormat="0">
      <protection locked="0"/>
    </xf>
    <xf numFmtId="0" fontId="7" fillId="40" borderId="11" applyBorder="0"/>
    <xf numFmtId="4" fontId="8" fillId="47" borderId="8" applyNumberFormat="0" applyProtection="0">
      <alignment vertical="center"/>
    </xf>
    <xf numFmtId="4" fontId="30" fillId="48" borderId="12" applyNumberFormat="0" applyProtection="0">
      <alignment vertical="center"/>
    </xf>
    <xf numFmtId="4" fontId="8" fillId="43" borderId="8" applyNumberFormat="0" applyProtection="0">
      <alignment horizontal="left" vertical="center" indent="1"/>
    </xf>
    <xf numFmtId="0" fontId="8" fillId="47" borderId="8" applyNumberFormat="0" applyProtection="0">
      <alignment horizontal="left" vertical="top" indent="1"/>
    </xf>
    <xf numFmtId="4" fontId="6" fillId="0" borderId="1" applyNumberFormat="0" applyProtection="0">
      <alignment horizontal="right" vertical="center"/>
    </xf>
    <xf numFmtId="4" fontId="30" fillId="49" borderId="1" applyNumberFormat="0" applyProtection="0">
      <alignment horizontal="right" vertical="center"/>
    </xf>
    <xf numFmtId="4" fontId="6" fillId="29" borderId="1" applyNumberFormat="0" applyProtection="0">
      <alignment horizontal="left" vertical="center" indent="1"/>
    </xf>
    <xf numFmtId="0" fontId="8" fillId="41" borderId="8" applyNumberFormat="0" applyProtection="0">
      <alignment horizontal="left" vertical="top" indent="1"/>
    </xf>
    <xf numFmtId="4" fontId="12" fillId="50" borderId="9" applyNumberFormat="0" applyProtection="0">
      <alignment horizontal="left" vertical="center" indent="1"/>
    </xf>
    <xf numFmtId="0" fontId="6" fillId="51" borderId="12"/>
    <xf numFmtId="4" fontId="13" fillId="46" borderId="1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10" fillId="0" borderId="0"/>
    <xf numFmtId="0" fontId="3" fillId="0" borderId="0"/>
    <xf numFmtId="0" fontId="49" fillId="0" borderId="0" applyNumberFormat="0" applyFill="0" applyBorder="0" applyAlignment="0" applyProtection="0"/>
    <xf numFmtId="0" fontId="22" fillId="0" borderId="39" applyNumberFormat="0" applyFill="0" applyAlignment="0" applyProtection="0"/>
    <xf numFmtId="0" fontId="23" fillId="0" borderId="40" applyNumberFormat="0" applyFill="0" applyAlignment="0" applyProtection="0"/>
    <xf numFmtId="0" fontId="25" fillId="57" borderId="0" applyNumberFormat="0" applyBorder="0" applyAlignment="0" applyProtection="0"/>
    <xf numFmtId="0" fontId="38" fillId="10" borderId="0" applyNumberFormat="0" applyBorder="0" applyAlignment="0" applyProtection="0"/>
    <xf numFmtId="0" fontId="39" fillId="21" borderId="0" applyNumberFormat="0" applyBorder="0" applyAlignment="0" applyProtection="0"/>
    <xf numFmtId="0" fontId="24" fillId="21" borderId="35" applyNumberFormat="0" applyAlignment="0" applyProtection="0"/>
    <xf numFmtId="0" fontId="27" fillId="58" borderId="7" applyNumberFormat="0" applyAlignment="0" applyProtection="0"/>
    <xf numFmtId="0" fontId="36" fillId="58" borderId="35" applyNumberFormat="0" applyAlignment="0" applyProtection="0"/>
    <xf numFmtId="0" fontId="37" fillId="0" borderId="36" applyNumberFormat="0" applyFill="0" applyAlignment="0" applyProtection="0"/>
    <xf numFmtId="0" fontId="18" fillId="16" borderId="2" applyNumberFormat="0" applyAlignment="0" applyProtection="0"/>
    <xf numFmtId="0" fontId="47" fillId="0" borderId="0" applyNumberFormat="0" applyFill="0" applyBorder="0" applyAlignment="0" applyProtection="0"/>
    <xf numFmtId="0" fontId="10" fillId="20" borderId="37" applyNumberFormat="0" applyFont="0" applyAlignment="0" applyProtection="0"/>
    <xf numFmtId="0" fontId="48" fillId="0" borderId="0" applyNumberFormat="0" applyFill="0" applyBorder="0" applyAlignment="0" applyProtection="0"/>
    <xf numFmtId="4" fontId="40" fillId="27" borderId="8" applyNumberFormat="0" applyProtection="0">
      <alignment vertical="center"/>
    </xf>
    <xf numFmtId="4" fontId="41" fillId="27" borderId="8" applyNumberFormat="0" applyProtection="0">
      <alignment vertical="center"/>
    </xf>
    <xf numFmtId="4" fontId="40" fillId="27" borderId="8" applyNumberFormat="0" applyProtection="0">
      <alignment horizontal="left" vertical="center" indent="1"/>
    </xf>
    <xf numFmtId="0" fontId="40" fillId="27" borderId="8" applyNumberFormat="0" applyProtection="0">
      <alignment horizontal="left" vertical="top" indent="1"/>
    </xf>
    <xf numFmtId="4" fontId="40" fillId="41" borderId="0" applyNumberFormat="0" applyProtection="0">
      <alignment horizontal="left" vertical="center" indent="1"/>
    </xf>
    <xf numFmtId="4" fontId="42" fillId="30" borderId="8" applyNumberFormat="0" applyProtection="0">
      <alignment horizontal="right" vertical="center"/>
    </xf>
    <xf numFmtId="4" fontId="42" fillId="59" borderId="8" applyNumberFormat="0" applyProtection="0">
      <alignment horizontal="right" vertical="center"/>
    </xf>
    <xf numFmtId="4" fontId="42" fillId="32" borderId="8" applyNumberFormat="0" applyProtection="0">
      <alignment horizontal="right" vertical="center"/>
    </xf>
    <xf numFmtId="4" fontId="42" fillId="33" borderId="8" applyNumberFormat="0" applyProtection="0">
      <alignment horizontal="right" vertical="center"/>
    </xf>
    <xf numFmtId="4" fontId="42" fillId="34" borderId="8" applyNumberFormat="0" applyProtection="0">
      <alignment horizontal="right" vertical="center"/>
    </xf>
    <xf numFmtId="4" fontId="42" fillId="35" borderId="8" applyNumberFormat="0" applyProtection="0">
      <alignment horizontal="right" vertical="center"/>
    </xf>
    <xf numFmtId="4" fontId="42" fillId="36" borderId="8" applyNumberFormat="0" applyProtection="0">
      <alignment horizontal="right" vertical="center"/>
    </xf>
    <xf numFmtId="4" fontId="42" fillId="37" borderId="8" applyNumberFormat="0" applyProtection="0">
      <alignment horizontal="right" vertical="center"/>
    </xf>
    <xf numFmtId="4" fontId="42" fillId="38" borderId="8" applyNumberFormat="0" applyProtection="0">
      <alignment horizontal="right" vertical="center"/>
    </xf>
    <xf numFmtId="4" fontId="40" fillId="39" borderId="38" applyNumberFormat="0" applyProtection="0">
      <alignment horizontal="left" vertical="center" indent="1"/>
    </xf>
    <xf numFmtId="4" fontId="42" fillId="42" borderId="0" applyNumberFormat="0" applyProtection="0">
      <alignment horizontal="left" vertical="center" indent="1"/>
    </xf>
    <xf numFmtId="4" fontId="43" fillId="40" borderId="0" applyNumberFormat="0" applyProtection="0">
      <alignment horizontal="left" vertical="center" indent="1"/>
    </xf>
    <xf numFmtId="4" fontId="42" fillId="41" borderId="8" applyNumberFormat="0" applyProtection="0">
      <alignment horizontal="right" vertical="center"/>
    </xf>
    <xf numFmtId="4" fontId="42" fillId="42" borderId="0" applyNumberFormat="0" applyProtection="0">
      <alignment horizontal="left" vertical="center" indent="1"/>
    </xf>
    <xf numFmtId="4" fontId="42" fillId="41" borderId="0" applyNumberFormat="0" applyProtection="0">
      <alignment horizontal="left" vertical="center" indent="1"/>
    </xf>
    <xf numFmtId="0" fontId="10" fillId="40" borderId="8" applyNumberFormat="0" applyProtection="0">
      <alignment horizontal="left" vertical="center" indent="1"/>
    </xf>
    <xf numFmtId="0" fontId="10" fillId="40" borderId="8" applyNumberFormat="0" applyProtection="0">
      <alignment horizontal="left" vertical="top" indent="1"/>
    </xf>
    <xf numFmtId="0" fontId="10" fillId="41" borderId="8" applyNumberFormat="0" applyProtection="0">
      <alignment horizontal="left" vertical="center" indent="1"/>
    </xf>
    <xf numFmtId="0" fontId="10" fillId="41" borderId="8" applyNumberFormat="0" applyProtection="0">
      <alignment horizontal="left" vertical="top" indent="1"/>
    </xf>
    <xf numFmtId="0" fontId="10" fillId="45" borderId="8" applyNumberFormat="0" applyProtection="0">
      <alignment horizontal="left" vertical="center" indent="1"/>
    </xf>
    <xf numFmtId="0" fontId="10" fillId="45" borderId="8" applyNumberFormat="0" applyProtection="0">
      <alignment horizontal="left" vertical="top" indent="1"/>
    </xf>
    <xf numFmtId="0" fontId="10" fillId="42" borderId="8" applyNumberFormat="0" applyProtection="0">
      <alignment horizontal="left" vertical="center" indent="1"/>
    </xf>
    <xf numFmtId="0" fontId="10" fillId="42" borderId="8" applyNumberFormat="0" applyProtection="0">
      <alignment horizontal="left" vertical="top" indent="1"/>
    </xf>
    <xf numFmtId="0" fontId="10" fillId="46" borderId="12" applyNumberFormat="0">
      <protection locked="0"/>
    </xf>
    <xf numFmtId="4" fontId="42" fillId="47" borderId="8" applyNumberFormat="0" applyProtection="0">
      <alignment vertical="center"/>
    </xf>
    <xf numFmtId="4" fontId="44" fillId="47" borderId="8" applyNumberFormat="0" applyProtection="0">
      <alignment vertical="center"/>
    </xf>
    <xf numFmtId="4" fontId="42" fillId="47" borderId="8" applyNumberFormat="0" applyProtection="0">
      <alignment horizontal="left" vertical="center" indent="1"/>
    </xf>
    <xf numFmtId="0" fontId="42" fillId="47" borderId="8" applyNumberFormat="0" applyProtection="0">
      <alignment horizontal="left" vertical="top" indent="1"/>
    </xf>
    <xf numFmtId="4" fontId="42" fillId="42" borderId="8" applyNumberFormat="0" applyProtection="0">
      <alignment horizontal="right" vertical="center"/>
    </xf>
    <xf numFmtId="4" fontId="44" fillId="42" borderId="8" applyNumberFormat="0" applyProtection="0">
      <alignment horizontal="right" vertical="center"/>
    </xf>
    <xf numFmtId="4" fontId="42" fillId="41" borderId="8" applyNumberFormat="0" applyProtection="0">
      <alignment horizontal="left" vertical="center" indent="1"/>
    </xf>
    <xf numFmtId="0" fontId="42" fillId="41" borderId="8" applyNumberFormat="0" applyProtection="0">
      <alignment horizontal="left" vertical="top" indent="1"/>
    </xf>
    <xf numFmtId="4" fontId="45" fillId="50" borderId="0" applyNumberFormat="0" applyProtection="0">
      <alignment horizontal="left" vertical="center" indent="1"/>
    </xf>
    <xf numFmtId="4" fontId="46" fillId="42" borderId="8" applyNumberFormat="0" applyProtection="0">
      <alignment horizontal="right" vertical="center"/>
    </xf>
    <xf numFmtId="0" fontId="2" fillId="0" borderId="0"/>
    <xf numFmtId="0" fontId="15" fillId="13" borderId="0" applyNumberFormat="0" applyBorder="0" applyAlignment="0" applyProtection="0"/>
    <xf numFmtId="0" fontId="25" fillId="21" borderId="0" applyNumberFormat="0" applyBorder="0" applyAlignment="0" applyProtection="0"/>
    <xf numFmtId="4" fontId="4" fillId="27" borderId="1" applyNumberFormat="0" applyProtection="0">
      <alignment vertical="center"/>
    </xf>
    <xf numFmtId="4" fontId="4" fillId="28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30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9" borderId="9" applyNumberFormat="0" applyProtection="0">
      <alignment horizontal="left" vertical="center" indent="1"/>
    </xf>
    <xf numFmtId="4" fontId="4" fillId="41" borderId="1" applyNumberFormat="0" applyProtection="0">
      <alignment horizontal="right" vertical="center"/>
    </xf>
    <xf numFmtId="4" fontId="4" fillId="42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4" fontId="4" fillId="0" borderId="1" applyNumberFormat="0" applyProtection="0">
      <alignment horizontal="right" vertical="center"/>
    </xf>
    <xf numFmtId="4" fontId="4" fillId="29" borderId="1" applyNumberFormat="0" applyProtection="0">
      <alignment horizontal="left" vertical="center" indent="1"/>
    </xf>
    <xf numFmtId="0" fontId="4" fillId="51" borderId="12"/>
    <xf numFmtId="0" fontId="1" fillId="0" borderId="0"/>
    <xf numFmtId="0" fontId="1" fillId="0" borderId="0"/>
  </cellStyleXfs>
  <cellXfs count="102">
    <xf numFmtId="0" fontId="0" fillId="2" borderId="0" xfId="0"/>
    <xf numFmtId="0" fontId="4" fillId="2" borderId="0" xfId="0" applyFont="1" applyBorder="1"/>
    <xf numFmtId="0" fontId="0" fillId="2" borderId="0" xfId="0" applyBorder="1"/>
    <xf numFmtId="0" fontId="9" fillId="2" borderId="0" xfId="0" applyFont="1"/>
    <xf numFmtId="0" fontId="7" fillId="52" borderId="14" xfId="70" applyFill="1" applyBorder="1"/>
    <xf numFmtId="0" fontId="7" fillId="52" borderId="15" xfId="70" applyFill="1" applyBorder="1"/>
    <xf numFmtId="0" fontId="0" fillId="53" borderId="16" xfId="0" applyFill="1" applyBorder="1"/>
    <xf numFmtId="0" fontId="0" fillId="53" borderId="16" xfId="0" applyFill="1" applyBorder="1" applyAlignment="1">
      <alignment vertical="center"/>
    </xf>
    <xf numFmtId="0" fontId="0" fillId="53" borderId="17" xfId="0" applyFill="1" applyBorder="1"/>
    <xf numFmtId="0" fontId="5" fillId="52" borderId="11" xfId="70" applyFont="1" applyFill="1" applyBorder="1"/>
    <xf numFmtId="0" fontId="0" fillId="49" borderId="18" xfId="0" applyFill="1" applyBorder="1"/>
    <xf numFmtId="0" fontId="0" fillId="2" borderId="0" xfId="0" applyAlignment="1"/>
    <xf numFmtId="0" fontId="0" fillId="49" borderId="14" xfId="0" applyFill="1" applyBorder="1"/>
    <xf numFmtId="0" fontId="0" fillId="49" borderId="0" xfId="0" applyFill="1" applyBorder="1"/>
    <xf numFmtId="0" fontId="0" fillId="49" borderId="22" xfId="0" applyFill="1" applyBorder="1"/>
    <xf numFmtId="0" fontId="7" fillId="53" borderId="16" xfId="0" applyFont="1" applyFill="1" applyBorder="1" applyAlignment="1">
      <alignment horizontal="right" vertical="center"/>
    </xf>
    <xf numFmtId="0" fontId="5" fillId="54" borderId="0" xfId="0" applyFont="1" applyFill="1"/>
    <xf numFmtId="0" fontId="0" fillId="53" borderId="16" xfId="0" quotePrefix="1" applyFill="1" applyBorder="1" applyAlignment="1">
      <alignment vertical="center"/>
    </xf>
    <xf numFmtId="0" fontId="0" fillId="2" borderId="0" xfId="0" quotePrefix="1" applyAlignment="1"/>
    <xf numFmtId="0" fontId="6" fillId="29" borderId="1" xfId="45" quotePrefix="1" applyNumberFormat="1">
      <alignment horizontal="left" vertical="center" indent="1"/>
    </xf>
    <xf numFmtId="0" fontId="6" fillId="29" borderId="1" xfId="77" quotePrefix="1" applyNumberFormat="1">
      <alignment horizontal="left" vertical="center" indent="1"/>
    </xf>
    <xf numFmtId="3" fontId="6" fillId="0" borderId="1" xfId="75" applyNumberFormat="1">
      <alignment horizontal="right" vertical="center"/>
    </xf>
    <xf numFmtId="164" fontId="6" fillId="0" borderId="1" xfId="75" applyNumberFormat="1">
      <alignment horizontal="right" vertical="center"/>
    </xf>
    <xf numFmtId="165" fontId="6" fillId="0" borderId="1" xfId="75" applyNumberFormat="1">
      <alignment horizontal="right" vertical="center"/>
    </xf>
    <xf numFmtId="166" fontId="6" fillId="0" borderId="1" xfId="75" applyNumberFormat="1">
      <alignment horizontal="right" vertical="center"/>
    </xf>
    <xf numFmtId="49" fontId="0" fillId="49" borderId="24" xfId="0" applyNumberFormat="1" applyFill="1" applyBorder="1"/>
    <xf numFmtId="49" fontId="0" fillId="49" borderId="25" xfId="0" applyNumberFormat="1" applyFill="1" applyBorder="1"/>
    <xf numFmtId="49" fontId="0" fillId="49" borderId="26" xfId="0" applyNumberFormat="1" applyFill="1" applyBorder="1"/>
    <xf numFmtId="0" fontId="0" fillId="49" borderId="21" xfId="0" applyFill="1" applyBorder="1" applyAlignment="1"/>
    <xf numFmtId="0" fontId="0" fillId="49" borderId="22" xfId="0" quotePrefix="1" applyFill="1" applyBorder="1" applyAlignment="1"/>
    <xf numFmtId="0" fontId="0" fillId="49" borderId="0" xfId="0" applyFill="1" applyBorder="1" applyAlignment="1"/>
    <xf numFmtId="0" fontId="0" fillId="49" borderId="20" xfId="0" quotePrefix="1" applyFill="1" applyBorder="1" applyAlignment="1"/>
    <xf numFmtId="0" fontId="0" fillId="49" borderId="19" xfId="0" applyFill="1" applyBorder="1" applyAlignment="1"/>
    <xf numFmtId="0" fontId="0" fillId="49" borderId="0" xfId="0" quotePrefix="1" applyFill="1" applyBorder="1" applyAlignment="1"/>
    <xf numFmtId="0" fontId="0" fillId="49" borderId="11" xfId="0" applyFill="1" applyBorder="1" applyAlignment="1"/>
    <xf numFmtId="0" fontId="0" fillId="49" borderId="14" xfId="0" quotePrefix="1" applyFill="1" applyBorder="1" applyAlignment="1"/>
    <xf numFmtId="0" fontId="0" fillId="49" borderId="14" xfId="0" applyFill="1" applyBorder="1" applyAlignment="1"/>
    <xf numFmtId="0" fontId="0" fillId="49" borderId="15" xfId="0" quotePrefix="1" applyFill="1" applyBorder="1" applyAlignment="1"/>
    <xf numFmtId="0" fontId="0" fillId="49" borderId="22" xfId="0" applyFill="1" applyBorder="1" applyAlignment="1"/>
    <xf numFmtId="0" fontId="0" fillId="49" borderId="23" xfId="0" quotePrefix="1" applyFill="1" applyBorder="1" applyAlignment="1"/>
    <xf numFmtId="167" fontId="6" fillId="0" borderId="1" xfId="75" applyNumberFormat="1">
      <alignment horizontal="right" vertical="center"/>
    </xf>
    <xf numFmtId="0" fontId="6" fillId="43" borderId="1" xfId="61" quotePrefix="1" applyAlignment="1">
      <alignment horizontal="left" vertical="center" indent="2"/>
    </xf>
    <xf numFmtId="0" fontId="0" fillId="0" borderId="0" xfId="0" applyFill="1"/>
    <xf numFmtId="0" fontId="10" fillId="0" borderId="0" xfId="85"/>
    <xf numFmtId="0" fontId="31" fillId="0" borderId="0" xfId="85" quotePrefix="1" applyNumberFormat="1" applyFont="1" applyAlignment="1"/>
    <xf numFmtId="0" fontId="31" fillId="0" borderId="0" xfId="85" quotePrefix="1" applyFont="1" applyAlignment="1"/>
    <xf numFmtId="4" fontId="31" fillId="0" borderId="0" xfId="85" applyNumberFormat="1" applyFont="1"/>
    <xf numFmtId="0" fontId="31" fillId="55" borderId="0" xfId="85" applyFont="1" applyFill="1"/>
    <xf numFmtId="0" fontId="31" fillId="0" borderId="0" xfId="85" applyFont="1"/>
    <xf numFmtId="0" fontId="10" fillId="0" borderId="29" xfId="85" applyBorder="1"/>
    <xf numFmtId="0" fontId="10" fillId="0" borderId="31" xfId="85" applyBorder="1"/>
    <xf numFmtId="4" fontId="10" fillId="0" borderId="0" xfId="85" applyNumberFormat="1" applyFont="1" applyBorder="1"/>
    <xf numFmtId="0" fontId="33" fillId="0" borderId="0" xfId="86" applyFont="1" applyFill="1" applyBorder="1" applyAlignment="1">
      <alignment horizontal="justify" vertical="center" wrapText="1"/>
    </xf>
    <xf numFmtId="0" fontId="33" fillId="0" borderId="30" xfId="86" applyFont="1" applyFill="1" applyBorder="1" applyAlignment="1">
      <alignment horizontal="justify" vertical="center" wrapText="1"/>
    </xf>
    <xf numFmtId="4" fontId="5" fillId="0" borderId="0" xfId="85" applyNumberFormat="1" applyFont="1" applyBorder="1"/>
    <xf numFmtId="0" fontId="32" fillId="0" borderId="32" xfId="86" applyFont="1" applyFill="1" applyBorder="1" applyAlignment="1">
      <alignment horizontal="left" vertical="center" wrapText="1"/>
    </xf>
    <xf numFmtId="0" fontId="32" fillId="0" borderId="33" xfId="86" applyFont="1" applyFill="1" applyBorder="1" applyAlignment="1">
      <alignment horizontal="justify" vertical="center" wrapText="1"/>
    </xf>
    <xf numFmtId="0" fontId="34" fillId="0" borderId="33" xfId="86" applyFont="1" applyFill="1" applyBorder="1" applyAlignment="1">
      <alignment horizontal="justify" vertical="center" wrapText="1"/>
    </xf>
    <xf numFmtId="0" fontId="10" fillId="0" borderId="34" xfId="85" applyBorder="1"/>
    <xf numFmtId="0" fontId="10" fillId="0" borderId="0" xfId="85" applyFont="1"/>
    <xf numFmtId="0" fontId="33" fillId="0" borderId="30" xfId="86" applyFont="1" applyFill="1" applyBorder="1" applyAlignment="1">
      <alignment horizontal="justify" vertical="center"/>
    </xf>
    <xf numFmtId="0" fontId="33" fillId="0" borderId="0" xfId="86" applyFont="1" applyFill="1" applyBorder="1" applyAlignment="1">
      <alignment horizontal="justify" vertical="center"/>
    </xf>
    <xf numFmtId="4" fontId="10" fillId="0" borderId="0" xfId="85" applyNumberFormat="1" applyFont="1" applyFill="1" applyBorder="1"/>
    <xf numFmtId="0" fontId="51" fillId="0" borderId="0" xfId="0" applyFont="1" applyFill="1"/>
    <xf numFmtId="0" fontId="50" fillId="0" borderId="0" xfId="85" quotePrefix="1" applyNumberFormat="1" applyFont="1" applyAlignment="1"/>
    <xf numFmtId="0" fontId="50" fillId="0" borderId="0" xfId="85" quotePrefix="1" applyFont="1" applyAlignment="1"/>
    <xf numFmtId="4" fontId="50" fillId="0" borderId="0" xfId="85" quotePrefix="1" applyNumberFormat="1" applyFont="1" applyAlignment="1"/>
    <xf numFmtId="0" fontId="50" fillId="55" borderId="0" xfId="85" applyFont="1" applyFill="1"/>
    <xf numFmtId="0" fontId="50" fillId="0" borderId="0" xfId="85" applyFont="1"/>
    <xf numFmtId="0" fontId="52" fillId="0" borderId="0" xfId="0" applyFont="1" applyFill="1"/>
    <xf numFmtId="0" fontId="53" fillId="0" borderId="30" xfId="86" applyFont="1" applyBorder="1" applyAlignment="1">
      <alignment horizontal="left" vertical="center" wrapText="1"/>
    </xf>
    <xf numFmtId="0" fontId="53" fillId="0" borderId="0" xfId="86" applyFont="1" applyFill="1" applyBorder="1" applyAlignment="1">
      <alignment horizontal="center" vertical="center" wrapText="1"/>
    </xf>
    <xf numFmtId="0" fontId="53" fillId="0" borderId="0" xfId="86" applyFont="1" applyFill="1" applyBorder="1" applyAlignment="1">
      <alignment horizontal="left" vertical="center" wrapText="1"/>
    </xf>
    <xf numFmtId="0" fontId="53" fillId="0" borderId="30" xfId="86" applyFont="1" applyBorder="1" applyAlignment="1">
      <alignment horizontal="justify" vertical="center" wrapText="1"/>
    </xf>
    <xf numFmtId="0" fontId="53" fillId="0" borderId="0" xfId="86" applyFont="1" applyBorder="1" applyAlignment="1">
      <alignment horizontal="justify" vertical="center" wrapText="1"/>
    </xf>
    <xf numFmtId="0" fontId="53" fillId="0" borderId="0" xfId="86" applyFont="1" applyFill="1" applyBorder="1" applyAlignment="1">
      <alignment horizontal="justify" vertical="center" wrapText="1"/>
    </xf>
    <xf numFmtId="0" fontId="10" fillId="0" borderId="0" xfId="85" applyFont="1" applyBorder="1"/>
    <xf numFmtId="0" fontId="53" fillId="0" borderId="30" xfId="86" applyFont="1" applyFill="1" applyBorder="1" applyAlignment="1">
      <alignment horizontal="justify" vertical="center" wrapText="1"/>
    </xf>
    <xf numFmtId="0" fontId="10" fillId="0" borderId="0" xfId="0" applyFont="1" applyFill="1"/>
    <xf numFmtId="0" fontId="53" fillId="0" borderId="0" xfId="86" applyFont="1" applyFill="1" applyBorder="1" applyAlignment="1">
      <alignment horizontal="justify" vertical="top" wrapText="1"/>
    </xf>
    <xf numFmtId="0" fontId="53" fillId="0" borderId="30" xfId="86" applyFont="1" applyFill="1" applyBorder="1" applyAlignment="1">
      <alignment horizontal="left" vertical="center" wrapText="1"/>
    </xf>
    <xf numFmtId="4" fontId="5" fillId="0" borderId="0" xfId="85" applyNumberFormat="1" applyFont="1" applyFill="1" applyBorder="1"/>
    <xf numFmtId="14" fontId="31" fillId="0" borderId="0" xfId="85" applyNumberFormat="1" applyFont="1"/>
    <xf numFmtId="1" fontId="31" fillId="0" borderId="0" xfId="85" applyNumberFormat="1" applyFont="1"/>
    <xf numFmtId="2" fontId="31" fillId="0" borderId="0" xfId="85" applyNumberFormat="1" applyFont="1"/>
    <xf numFmtId="14" fontId="52" fillId="0" borderId="0" xfId="0" applyNumberFormat="1" applyFont="1" applyFill="1"/>
    <xf numFmtId="0" fontId="10" fillId="56" borderId="29" xfId="85" applyFill="1" applyBorder="1"/>
    <xf numFmtId="0" fontId="10" fillId="56" borderId="31" xfId="85" applyFill="1" applyBorder="1"/>
    <xf numFmtId="0" fontId="10" fillId="56" borderId="34" xfId="85" applyFont="1" applyFill="1" applyBorder="1"/>
    <xf numFmtId="4" fontId="10" fillId="0" borderId="0" xfId="85" applyNumberFormat="1"/>
    <xf numFmtId="4" fontId="10" fillId="0" borderId="0" xfId="85" applyNumberFormat="1" applyFill="1"/>
    <xf numFmtId="0" fontId="55" fillId="56" borderId="27" xfId="85" applyFont="1" applyFill="1" applyBorder="1" applyAlignment="1">
      <alignment horizontal="center"/>
    </xf>
    <xf numFmtId="0" fontId="10" fillId="56" borderId="28" xfId="85" applyFont="1" applyFill="1" applyBorder="1" applyAlignment="1">
      <alignment horizontal="center"/>
    </xf>
    <xf numFmtId="0" fontId="54" fillId="56" borderId="30" xfId="85" applyFont="1" applyFill="1" applyBorder="1" applyAlignment="1">
      <alignment horizontal="center"/>
    </xf>
    <xf numFmtId="0" fontId="54" fillId="56" borderId="0" xfId="85" applyFont="1" applyFill="1" applyBorder="1" applyAlignment="1">
      <alignment horizontal="center"/>
    </xf>
    <xf numFmtId="0" fontId="53" fillId="56" borderId="30" xfId="85" applyFont="1" applyFill="1" applyBorder="1" applyAlignment="1">
      <alignment horizontal="center"/>
    </xf>
    <xf numFmtId="0" fontId="53" fillId="56" borderId="0" xfId="85" applyFont="1" applyFill="1" applyBorder="1" applyAlignment="1">
      <alignment horizontal="center"/>
    </xf>
    <xf numFmtId="0" fontId="35" fillId="56" borderId="32" xfId="86" applyFont="1" applyFill="1" applyBorder="1" applyAlignment="1">
      <alignment horizontal="center" vertical="center" wrapText="1"/>
    </xf>
    <xf numFmtId="0" fontId="35" fillId="56" borderId="33" xfId="86" applyFont="1" applyFill="1" applyBorder="1" applyAlignment="1">
      <alignment horizontal="center" vertical="center" wrapText="1"/>
    </xf>
    <xf numFmtId="0" fontId="56" fillId="56" borderId="27" xfId="85" applyFont="1" applyFill="1" applyBorder="1" applyAlignment="1">
      <alignment horizontal="center" vertical="center"/>
    </xf>
    <xf numFmtId="0" fontId="56" fillId="56" borderId="28" xfId="85" applyFont="1" applyFill="1" applyBorder="1" applyAlignment="1">
      <alignment horizontal="center" vertical="center"/>
    </xf>
    <xf numFmtId="0" fontId="56" fillId="56" borderId="29" xfId="85" applyFont="1" applyFill="1" applyBorder="1" applyAlignment="1">
      <alignment horizontal="center" vertical="center"/>
    </xf>
  </cellXfs>
  <cellStyles count="168">
    <cellStyle name="Accent1 - 20%" xfId="2"/>
    <cellStyle name="Accent1 - 40%" xfId="3"/>
    <cellStyle name="Accent1 - 60%" xfId="4"/>
    <cellStyle name="Accent2 - 20%" xfId="6"/>
    <cellStyle name="Accent2 - 40%" xfId="7"/>
    <cellStyle name="Accent2 - 60%" xfId="8"/>
    <cellStyle name="Accent3 - 20%" xfId="10"/>
    <cellStyle name="Accent3 - 40%" xfId="11"/>
    <cellStyle name="Accent3 - 60%" xfId="12"/>
    <cellStyle name="Accent4 - 20%" xfId="14"/>
    <cellStyle name="Accent4 - 40%" xfId="15"/>
    <cellStyle name="Accent4 - 60%" xfId="16"/>
    <cellStyle name="Accent5 - 20%" xfId="18"/>
    <cellStyle name="Accent5 - 40%" xfId="19"/>
    <cellStyle name="Accent5 - 60%" xfId="20"/>
    <cellStyle name="Accent6 - 20%" xfId="22"/>
    <cellStyle name="Accent6 - 40%" xfId="23"/>
    <cellStyle name="Accent6 - 60%" xfId="24"/>
    <cellStyle name="Bad 2" xfId="91"/>
    <cellStyle name="Buena" xfId="31" builtinId="26" customBuiltin="1"/>
    <cellStyle name="Buena 2" xfId="141"/>
    <cellStyle name="Calculation 2" xfId="95"/>
    <cellStyle name="Cálculo" xfId="26" builtinId="22" customBuiltin="1"/>
    <cellStyle name="Celda de comprobación" xfId="27" builtinId="23" customBuiltin="1"/>
    <cellStyle name="Celda vinculada" xfId="37" builtinId="24" customBuiltin="1"/>
    <cellStyle name="Check Cell 2" xfId="97"/>
    <cellStyle name="Emphasis 1" xfId="28"/>
    <cellStyle name="Emphasis 2" xfId="29"/>
    <cellStyle name="Emphasis 3" xfId="30"/>
    <cellStyle name="Encabezado 1" xfId="32" builtinId="16" customBuiltin="1"/>
    <cellStyle name="Encabezado 4" xfId="35" builtinId="19" customBuiltin="1"/>
    <cellStyle name="Énfasis1" xfId="1" builtinId="29" customBuiltin="1"/>
    <cellStyle name="Énfasis2" xfId="5" builtinId="33" customBuiltin="1"/>
    <cellStyle name="Énfasis3" xfId="9" builtinId="37" customBuiltin="1"/>
    <cellStyle name="Énfasis4" xfId="13" builtinId="41" customBuiltin="1"/>
    <cellStyle name="Énfasis5" xfId="17" builtinId="45" customBuiltin="1"/>
    <cellStyle name="Énfasis6" xfId="21" builtinId="49" customBuiltin="1"/>
    <cellStyle name="Entrada" xfId="36" builtinId="20" customBuiltin="1"/>
    <cellStyle name="Explanatory Text 2" xfId="100"/>
    <cellStyle name="Good 2" xfId="90"/>
    <cellStyle name="Heading 2 2" xfId="88"/>
    <cellStyle name="Heading 3 2" xfId="89"/>
    <cellStyle name="Incorrecto" xfId="25" builtinId="27" customBuiltin="1"/>
    <cellStyle name="Input 2" xfId="93"/>
    <cellStyle name="Linked Cell 2" xfId="96"/>
    <cellStyle name="Neutral" xfId="38" builtinId="28" customBuiltin="1"/>
    <cellStyle name="Neutral 2" xfId="92"/>
    <cellStyle name="Neutral 3" xfId="142"/>
    <cellStyle name="Normal" xfId="0" builtinId="0"/>
    <cellStyle name="Normal 2" xfId="86"/>
    <cellStyle name="Normal 2 2" xfId="140"/>
    <cellStyle name="Normal 2 2 2" xfId="167"/>
    <cellStyle name="Normal 2 3" xfId="166"/>
    <cellStyle name="Normal 3" xfId="85"/>
    <cellStyle name="Notas" xfId="39" builtinId="10" customBuiltin="1"/>
    <cellStyle name="Note 2" xfId="99"/>
    <cellStyle name="Output 2" xfId="94"/>
    <cellStyle name="Salida" xfId="40" builtinId="21" customBuiltin="1"/>
    <cellStyle name="SAPBEXaggData" xfId="41"/>
    <cellStyle name="SAPBEXaggData 2" xfId="101"/>
    <cellStyle name="SAPBEXaggData 3" xfId="143"/>
    <cellStyle name="SAPBEXaggDataEmph" xfId="42"/>
    <cellStyle name="SAPBEXaggDataEmph 2" xfId="102"/>
    <cellStyle name="SAPBEXaggItem" xfId="43"/>
    <cellStyle name="SAPBEXaggItem 2" xfId="103"/>
    <cellStyle name="SAPBEXaggItem 3" xfId="144"/>
    <cellStyle name="SAPBEXaggItemX" xfId="44"/>
    <cellStyle name="SAPBEXaggItemX 2" xfId="104"/>
    <cellStyle name="SAPBEXchaText" xfId="45"/>
    <cellStyle name="SAPBEXchaText 2" xfId="105"/>
    <cellStyle name="SAPBEXchaText 3" xfId="145"/>
    <cellStyle name="SAPBEXexcBad7" xfId="46"/>
    <cellStyle name="SAPBEXexcBad7 2" xfId="106"/>
    <cellStyle name="SAPBEXexcBad7 3" xfId="146"/>
    <cellStyle name="SAPBEXexcBad8" xfId="47"/>
    <cellStyle name="SAPBEXexcBad8 2" xfId="107"/>
    <cellStyle name="SAPBEXexcBad8 3" xfId="147"/>
    <cellStyle name="SAPBEXexcBad9" xfId="48"/>
    <cellStyle name="SAPBEXexcBad9 2" xfId="108"/>
    <cellStyle name="SAPBEXexcBad9 3" xfId="148"/>
    <cellStyle name="SAPBEXexcCritical4" xfId="49"/>
    <cellStyle name="SAPBEXexcCritical4 2" xfId="109"/>
    <cellStyle name="SAPBEXexcCritical4 3" xfId="149"/>
    <cellStyle name="SAPBEXexcCritical5" xfId="50"/>
    <cellStyle name="SAPBEXexcCritical5 2" xfId="110"/>
    <cellStyle name="SAPBEXexcCritical5 3" xfId="150"/>
    <cellStyle name="SAPBEXexcCritical6" xfId="51"/>
    <cellStyle name="SAPBEXexcCritical6 2" xfId="111"/>
    <cellStyle name="SAPBEXexcCritical6 3" xfId="151"/>
    <cellStyle name="SAPBEXexcGood1" xfId="52"/>
    <cellStyle name="SAPBEXexcGood1 2" xfId="112"/>
    <cellStyle name="SAPBEXexcGood1 3" xfId="152"/>
    <cellStyle name="SAPBEXexcGood2" xfId="53"/>
    <cellStyle name="SAPBEXexcGood2 2" xfId="113"/>
    <cellStyle name="SAPBEXexcGood2 3" xfId="153"/>
    <cellStyle name="SAPBEXexcGood3" xfId="54"/>
    <cellStyle name="SAPBEXexcGood3 2" xfId="114"/>
    <cellStyle name="SAPBEXexcGood3 3" xfId="154"/>
    <cellStyle name="SAPBEXfilterDrill" xfId="55"/>
    <cellStyle name="SAPBEXfilterDrill 2" xfId="115"/>
    <cellStyle name="SAPBEXfilterDrill 3" xfId="155"/>
    <cellStyle name="SAPBEXfilterItem" xfId="56"/>
    <cellStyle name="SAPBEXfilterItem 2" xfId="116"/>
    <cellStyle name="SAPBEXfilterText" xfId="57"/>
    <cellStyle name="SAPBEXfilterText 2" xfId="117"/>
    <cellStyle name="SAPBEXformats" xfId="58"/>
    <cellStyle name="SAPBEXformats 2" xfId="118"/>
    <cellStyle name="SAPBEXformats 3" xfId="156"/>
    <cellStyle name="SAPBEXheaderItem" xfId="59"/>
    <cellStyle name="SAPBEXheaderItem 2" xfId="119"/>
    <cellStyle name="SAPBEXheaderItem 3" xfId="157"/>
    <cellStyle name="SAPBEXheaderText" xfId="60"/>
    <cellStyle name="SAPBEXheaderText 2" xfId="120"/>
    <cellStyle name="SAPBEXheaderText 3" xfId="158"/>
    <cellStyle name="SAPBEXHLevel0" xfId="61"/>
    <cellStyle name="SAPBEXHLevel0 2" xfId="121"/>
    <cellStyle name="SAPBEXHLevel0 3" xfId="159"/>
    <cellStyle name="SAPBEXHLevel0X" xfId="62"/>
    <cellStyle name="SAPBEXHLevel0X 2" xfId="122"/>
    <cellStyle name="SAPBEXHLevel1" xfId="63"/>
    <cellStyle name="SAPBEXHLevel1 2" xfId="123"/>
    <cellStyle name="SAPBEXHLevel1 3" xfId="160"/>
    <cellStyle name="SAPBEXHLevel1X" xfId="64"/>
    <cellStyle name="SAPBEXHLevel1X 2" xfId="124"/>
    <cellStyle name="SAPBEXHLevel2" xfId="65"/>
    <cellStyle name="SAPBEXHLevel2 2" xfId="125"/>
    <cellStyle name="SAPBEXHLevel2 3" xfId="161"/>
    <cellStyle name="SAPBEXHLevel2X" xfId="66"/>
    <cellStyle name="SAPBEXHLevel2X 2" xfId="126"/>
    <cellStyle name="SAPBEXHLevel3" xfId="67"/>
    <cellStyle name="SAPBEXHLevel3 2" xfId="127"/>
    <cellStyle name="SAPBEXHLevel3 3" xfId="162"/>
    <cellStyle name="SAPBEXHLevel3X" xfId="68"/>
    <cellStyle name="SAPBEXHLevel3X 2" xfId="128"/>
    <cellStyle name="SAPBEXinputData" xfId="69"/>
    <cellStyle name="SAPBEXinputData 2" xfId="129"/>
    <cellStyle name="SAPBEXItemHeader" xfId="70"/>
    <cellStyle name="SAPBEXresData" xfId="71"/>
    <cellStyle name="SAPBEXresData 2" xfId="130"/>
    <cellStyle name="SAPBEXresDataEmph" xfId="72"/>
    <cellStyle name="SAPBEXresDataEmph 2" xfId="131"/>
    <cellStyle name="SAPBEXresItem" xfId="73"/>
    <cellStyle name="SAPBEXresItem 2" xfId="132"/>
    <cellStyle name="SAPBEXresItemX" xfId="74"/>
    <cellStyle name="SAPBEXresItemX 2" xfId="133"/>
    <cellStyle name="SAPBEXstdData" xfId="75"/>
    <cellStyle name="SAPBEXstdData 2" xfId="134"/>
    <cellStyle name="SAPBEXstdData 3" xfId="163"/>
    <cellStyle name="SAPBEXstdDataEmph" xfId="76"/>
    <cellStyle name="SAPBEXstdDataEmph 2" xfId="135"/>
    <cellStyle name="SAPBEXstdItem" xfId="77"/>
    <cellStyle name="SAPBEXstdItem 2" xfId="136"/>
    <cellStyle name="SAPBEXstdItem 3" xfId="164"/>
    <cellStyle name="SAPBEXstdItemX" xfId="78"/>
    <cellStyle name="SAPBEXstdItemX 2" xfId="137"/>
    <cellStyle name="SAPBEXtitle" xfId="79"/>
    <cellStyle name="SAPBEXtitle 2" xfId="138"/>
    <cellStyle name="SAPBEXunassignedItem" xfId="80"/>
    <cellStyle name="SAPBEXunassignedItem 2" xfId="165"/>
    <cellStyle name="SAPBEXundefined" xfId="81"/>
    <cellStyle name="SAPBEXundefined 2" xfId="139"/>
    <cellStyle name="Sheet Title" xfId="82"/>
    <cellStyle name="Texto de advertencia" xfId="84" builtinId="11" customBuiltin="1"/>
    <cellStyle name="Title 2" xfId="87"/>
    <cellStyle name="Título 2" xfId="33" builtinId="17" customBuiltin="1"/>
    <cellStyle name="Título 3" xfId="34" builtinId="18" customBuiltin="1"/>
    <cellStyle name="Total" xfId="83" builtinId="25" customBuiltin="1"/>
    <cellStyle name="Warning Text 2" xfId="9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7088649060923322E-2"/>
          <c:y val="7.0938215102974822E-2"/>
          <c:w val="0.82784861294045953"/>
          <c:h val="0.848970251716247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Table!$H$15</c:f>
              <c:strCache>
                <c:ptCount val="1"/>
                <c:pt idx="0">
                  <c:v>Saldo Actual (ORIGINAL)</c:v>
                </c:pt>
              </c:strCache>
            </c:strRef>
          </c:tx>
          <c:spPr>
            <a:solidFill>
              <a:srgbClr val="9190D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Table!$G$16:$G$67</c:f>
              <c:strCache>
                <c:ptCount val="52"/>
                <c:pt idx="0">
                  <c:v>Activo</c:v>
                </c:pt>
                <c:pt idx="1">
                  <c:v>  Activo Circulante</c:v>
                </c:pt>
                <c:pt idx="2">
                  <c:v>    a. Efectivo y Equivalentes</c:v>
                </c:pt>
                <c:pt idx="3">
                  <c:v>    a1) Efectivo</c:v>
                </c:pt>
                <c:pt idx="4">
                  <c:v>    a2) Bancos/Tesorería</c:v>
                </c:pt>
                <c:pt idx="5">
                  <c:v>    a3) Bancos/Dependencias y Otros</c:v>
                </c:pt>
                <c:pt idx="6">
                  <c:v>    a4) Inversiones Temporales (Hasta 3 meses)</c:v>
                </c:pt>
                <c:pt idx="7">
                  <c:v>    a5) Fondos con Afectación Específica</c:v>
                </c:pt>
                <c:pt idx="8">
                  <c:v>    a6) Depósitos de Fondos de Terceros en Garantía y/o</c:v>
                </c:pt>
                <c:pt idx="9">
                  <c:v>    a7) Otros Efectivos y Equivalentes</c:v>
                </c:pt>
                <c:pt idx="10">
                  <c:v>    b. Derechos a Recibir Efectivo o Equivalentes</c:v>
                </c:pt>
                <c:pt idx="11">
                  <c:v>    b1) Inversiones Financieras de Corto Plazo</c:v>
                </c:pt>
                <c:pt idx="12">
                  <c:v>    b2) Cuentas por Cobrar a Corto Plazo</c:v>
                </c:pt>
                <c:pt idx="13">
                  <c:v>    b3) Deudores Diversos por Cobrar a Corto Plazo</c:v>
                </c:pt>
                <c:pt idx="14">
                  <c:v>    b4) Ingresos por Recuperar a Corto Plazo</c:v>
                </c:pt>
                <c:pt idx="15">
                  <c:v>    b5) Deudores por Anticipos de la Tesorería a Corto Plazo</c:v>
                </c:pt>
                <c:pt idx="16">
                  <c:v>    b6) Préstamos Otorgados a Corto Plazo</c:v>
                </c:pt>
                <c:pt idx="17">
                  <c:v>    b7) Otros Derechos a Recibir Efectivo o Equivalentes a C</c:v>
                </c:pt>
                <c:pt idx="18">
                  <c:v>    c. Derechos a Recibir Bienes o Servicios</c:v>
                </c:pt>
                <c:pt idx="19">
                  <c:v>    c1) Anticipo a Proveedores por Adquisición de Bienes y</c:v>
                </c:pt>
                <c:pt idx="20">
                  <c:v>    c2) Anticipo a Proveedores por Adquisición de Bienes Inm</c:v>
                </c:pt>
                <c:pt idx="21">
                  <c:v>    c3) Anticipo a Proveedores por Adquisición de Bienes Int</c:v>
                </c:pt>
                <c:pt idx="22">
                  <c:v>    c4) Anticipo a Contratistas por Obras Públicas a Corto P</c:v>
                </c:pt>
                <c:pt idx="23">
                  <c:v>    c5) Otros Derechos a Recibir Bienes o Servicios a Corto</c:v>
                </c:pt>
                <c:pt idx="24">
                  <c:v>    d. Inventarios</c:v>
                </c:pt>
                <c:pt idx="25">
                  <c:v>    d1) Inventario de Mercancías para Venta</c:v>
                </c:pt>
                <c:pt idx="26">
                  <c:v>    d2) Inventario de Mercancías Terminadas</c:v>
                </c:pt>
                <c:pt idx="27">
                  <c:v>    d3) Inventario de Mercancías en Proceso de Elaboración</c:v>
                </c:pt>
                <c:pt idx="28">
                  <c:v>    d4) Inventario de Materias Primas, Materiales y Suminist</c:v>
                </c:pt>
                <c:pt idx="29">
                  <c:v>    d5) Bienes en Tránsito</c:v>
                </c:pt>
                <c:pt idx="30">
                  <c:v>    e. Almacenes</c:v>
                </c:pt>
                <c:pt idx="31">
                  <c:v>    f. Estimación por Pérdida o Deterioro de Activos Circ.</c:v>
                </c:pt>
                <c:pt idx="32">
                  <c:v>    f1) Estimaciones para Cuentas Incobrables por Derechos a</c:v>
                </c:pt>
                <c:pt idx="33">
                  <c:v>    f2) Estimación por Deterioro de Inventarios</c:v>
                </c:pt>
                <c:pt idx="34">
                  <c:v>    g. Otros Activos Circulantes</c:v>
                </c:pt>
                <c:pt idx="35">
                  <c:v>    g1) Valores en Garantía</c:v>
                </c:pt>
                <c:pt idx="36">
                  <c:v>    g2) Bienes en Garantía (excluye depósitos de fondos)</c:v>
                </c:pt>
                <c:pt idx="37">
                  <c:v>    g3) Bienes Derivados de Embargos, Decomisos, Aseguramien</c:v>
                </c:pt>
                <c:pt idx="38">
                  <c:v>    g4) Adquisición con Fondos de Terceros</c:v>
                </c:pt>
                <c:pt idx="39">
                  <c:v>  IA. Total de Activos Circulantes</c:v>
                </c:pt>
                <c:pt idx="40">
                  <c:v>  Activo No Circulante</c:v>
                </c:pt>
                <c:pt idx="41">
                  <c:v>    a. Inversiones Financieras a Largo Plazo</c:v>
                </c:pt>
                <c:pt idx="42">
                  <c:v>    b. Derechos a Recibir Efectivo o Equivalentes a LP</c:v>
                </c:pt>
                <c:pt idx="43">
                  <c:v>    c. Bienes Inmuebles, Infra. y Construcc. en Proceso</c:v>
                </c:pt>
                <c:pt idx="44">
                  <c:v>    d. Bienes Muebles</c:v>
                </c:pt>
                <c:pt idx="45">
                  <c:v>    e. Activos Intangibles</c:v>
                </c:pt>
                <c:pt idx="46">
                  <c:v>    f. Depreciación, Deterioro y Amort. Acum. de Bien</c:v>
                </c:pt>
                <c:pt idx="47">
                  <c:v>    g. Activos Diferidos</c:v>
                </c:pt>
                <c:pt idx="48">
                  <c:v>    h. Estimación por Pérdida o Det. de Activos no Circulant</c:v>
                </c:pt>
                <c:pt idx="49">
                  <c:v>    i. Otros Activos no Circulantes</c:v>
                </c:pt>
                <c:pt idx="50">
                  <c:v>  IB. Total de Activos No Circulantes</c:v>
                </c:pt>
                <c:pt idx="51">
                  <c:v>I. Total del Activo</c:v>
                </c:pt>
              </c:strCache>
            </c:strRef>
          </c:cat>
          <c:val>
            <c:numRef>
              <c:f>Table!$H$16:$H$67</c:f>
              <c:numCache>
                <c:formatCode>#,##0.00;\-\ #,##0.00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DA-4A55-BA6B-0FAD29B312D1}"/>
            </c:ext>
          </c:extLst>
        </c:ser>
        <c:ser>
          <c:idx val="1"/>
          <c:order val="1"/>
          <c:tx>
            <c:strRef>
              <c:f>Table!$I$15</c:f>
              <c:strCache>
                <c:ptCount val="1"/>
                <c:pt idx="0">
                  <c:v>Saldo Anterior (ORIGINAL)</c:v>
                </c:pt>
              </c:strCache>
            </c:strRef>
          </c:tx>
          <c:invertIfNegative val="0"/>
          <c:cat>
            <c:strRef>
              <c:f>Table!$G$16:$G$67</c:f>
              <c:strCache>
                <c:ptCount val="52"/>
                <c:pt idx="0">
                  <c:v>Activo</c:v>
                </c:pt>
                <c:pt idx="1">
                  <c:v>  Activo Circulante</c:v>
                </c:pt>
                <c:pt idx="2">
                  <c:v>    a. Efectivo y Equivalentes</c:v>
                </c:pt>
                <c:pt idx="3">
                  <c:v>    a1) Efectivo</c:v>
                </c:pt>
                <c:pt idx="4">
                  <c:v>    a2) Bancos/Tesorería</c:v>
                </c:pt>
                <c:pt idx="5">
                  <c:v>    a3) Bancos/Dependencias y Otros</c:v>
                </c:pt>
                <c:pt idx="6">
                  <c:v>    a4) Inversiones Temporales (Hasta 3 meses)</c:v>
                </c:pt>
                <c:pt idx="7">
                  <c:v>    a5) Fondos con Afectación Específica</c:v>
                </c:pt>
                <c:pt idx="8">
                  <c:v>    a6) Depósitos de Fondos de Terceros en Garantía y/o</c:v>
                </c:pt>
                <c:pt idx="9">
                  <c:v>    a7) Otros Efectivos y Equivalentes</c:v>
                </c:pt>
                <c:pt idx="10">
                  <c:v>    b. Derechos a Recibir Efectivo o Equivalentes</c:v>
                </c:pt>
                <c:pt idx="11">
                  <c:v>    b1) Inversiones Financieras de Corto Plazo</c:v>
                </c:pt>
                <c:pt idx="12">
                  <c:v>    b2) Cuentas por Cobrar a Corto Plazo</c:v>
                </c:pt>
                <c:pt idx="13">
                  <c:v>    b3) Deudores Diversos por Cobrar a Corto Plazo</c:v>
                </c:pt>
                <c:pt idx="14">
                  <c:v>    b4) Ingresos por Recuperar a Corto Plazo</c:v>
                </c:pt>
                <c:pt idx="15">
                  <c:v>    b5) Deudores por Anticipos de la Tesorería a Corto Plazo</c:v>
                </c:pt>
                <c:pt idx="16">
                  <c:v>    b6) Préstamos Otorgados a Corto Plazo</c:v>
                </c:pt>
                <c:pt idx="17">
                  <c:v>    b7) Otros Derechos a Recibir Efectivo o Equivalentes a C</c:v>
                </c:pt>
                <c:pt idx="18">
                  <c:v>    c. Derechos a Recibir Bienes o Servicios</c:v>
                </c:pt>
                <c:pt idx="19">
                  <c:v>    c1) Anticipo a Proveedores por Adquisición de Bienes y</c:v>
                </c:pt>
                <c:pt idx="20">
                  <c:v>    c2) Anticipo a Proveedores por Adquisición de Bienes Inm</c:v>
                </c:pt>
                <c:pt idx="21">
                  <c:v>    c3) Anticipo a Proveedores por Adquisición de Bienes Int</c:v>
                </c:pt>
                <c:pt idx="22">
                  <c:v>    c4) Anticipo a Contratistas por Obras Públicas a Corto P</c:v>
                </c:pt>
                <c:pt idx="23">
                  <c:v>    c5) Otros Derechos a Recibir Bienes o Servicios a Corto</c:v>
                </c:pt>
                <c:pt idx="24">
                  <c:v>    d. Inventarios</c:v>
                </c:pt>
                <c:pt idx="25">
                  <c:v>    d1) Inventario de Mercancías para Venta</c:v>
                </c:pt>
                <c:pt idx="26">
                  <c:v>    d2) Inventario de Mercancías Terminadas</c:v>
                </c:pt>
                <c:pt idx="27">
                  <c:v>    d3) Inventario de Mercancías en Proceso de Elaboración</c:v>
                </c:pt>
                <c:pt idx="28">
                  <c:v>    d4) Inventario de Materias Primas, Materiales y Suminist</c:v>
                </c:pt>
                <c:pt idx="29">
                  <c:v>    d5) Bienes en Tránsito</c:v>
                </c:pt>
                <c:pt idx="30">
                  <c:v>    e. Almacenes</c:v>
                </c:pt>
                <c:pt idx="31">
                  <c:v>    f. Estimación por Pérdida o Deterioro de Activos Circ.</c:v>
                </c:pt>
                <c:pt idx="32">
                  <c:v>    f1) Estimaciones para Cuentas Incobrables por Derechos a</c:v>
                </c:pt>
                <c:pt idx="33">
                  <c:v>    f2) Estimación por Deterioro de Inventarios</c:v>
                </c:pt>
                <c:pt idx="34">
                  <c:v>    g. Otros Activos Circulantes</c:v>
                </c:pt>
                <c:pt idx="35">
                  <c:v>    g1) Valores en Garantía</c:v>
                </c:pt>
                <c:pt idx="36">
                  <c:v>    g2) Bienes en Garantía (excluye depósitos de fondos)</c:v>
                </c:pt>
                <c:pt idx="37">
                  <c:v>    g3) Bienes Derivados de Embargos, Decomisos, Aseguramien</c:v>
                </c:pt>
                <c:pt idx="38">
                  <c:v>    g4) Adquisición con Fondos de Terceros</c:v>
                </c:pt>
                <c:pt idx="39">
                  <c:v>  IA. Total de Activos Circulantes</c:v>
                </c:pt>
                <c:pt idx="40">
                  <c:v>  Activo No Circulante</c:v>
                </c:pt>
                <c:pt idx="41">
                  <c:v>    a. Inversiones Financieras a Largo Plazo</c:v>
                </c:pt>
                <c:pt idx="42">
                  <c:v>    b. Derechos a Recibir Efectivo o Equivalentes a LP</c:v>
                </c:pt>
                <c:pt idx="43">
                  <c:v>    c. Bienes Inmuebles, Infra. y Construcc. en Proceso</c:v>
                </c:pt>
                <c:pt idx="44">
                  <c:v>    d. Bienes Muebles</c:v>
                </c:pt>
                <c:pt idx="45">
                  <c:v>    e. Activos Intangibles</c:v>
                </c:pt>
                <c:pt idx="46">
                  <c:v>    f. Depreciación, Deterioro y Amort. Acum. de Bien</c:v>
                </c:pt>
                <c:pt idx="47">
                  <c:v>    g. Activos Diferidos</c:v>
                </c:pt>
                <c:pt idx="48">
                  <c:v>    h. Estimación por Pérdida o Det. de Activos no Circulant</c:v>
                </c:pt>
                <c:pt idx="49">
                  <c:v>    i. Otros Activos no Circulantes</c:v>
                </c:pt>
                <c:pt idx="50">
                  <c:v>  IB. Total de Activos No Circulantes</c:v>
                </c:pt>
                <c:pt idx="51">
                  <c:v>I. Total del Activo</c:v>
                </c:pt>
              </c:strCache>
            </c:strRef>
          </c:cat>
          <c:val>
            <c:numRef>
              <c:f>Table!$I$16:$I$67</c:f>
              <c:numCache>
                <c:formatCode>#,##0.00;\-\ #,##0.00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DA-4A55-BA6B-0FAD29B312D1}"/>
            </c:ext>
          </c:extLst>
        </c:ser>
        <c:ser>
          <c:idx val="2"/>
          <c:order val="2"/>
          <c:tx>
            <c:strRef>
              <c:f>Table!$J$15</c:f>
              <c:strCache>
                <c:ptCount val="1"/>
                <c:pt idx="0">
                  <c:v>Saldo Actual (NUEVO)</c:v>
                </c:pt>
              </c:strCache>
            </c:strRef>
          </c:tx>
          <c:invertIfNegative val="0"/>
          <c:cat>
            <c:strRef>
              <c:f>Table!$G$16:$G$67</c:f>
              <c:strCache>
                <c:ptCount val="52"/>
                <c:pt idx="0">
                  <c:v>Activo</c:v>
                </c:pt>
                <c:pt idx="1">
                  <c:v>  Activo Circulante</c:v>
                </c:pt>
                <c:pt idx="2">
                  <c:v>    a. Efectivo y Equivalentes</c:v>
                </c:pt>
                <c:pt idx="3">
                  <c:v>    a1) Efectivo</c:v>
                </c:pt>
                <c:pt idx="4">
                  <c:v>    a2) Bancos/Tesorería</c:v>
                </c:pt>
                <c:pt idx="5">
                  <c:v>    a3) Bancos/Dependencias y Otros</c:v>
                </c:pt>
                <c:pt idx="6">
                  <c:v>    a4) Inversiones Temporales (Hasta 3 meses)</c:v>
                </c:pt>
                <c:pt idx="7">
                  <c:v>    a5) Fondos con Afectación Específica</c:v>
                </c:pt>
                <c:pt idx="8">
                  <c:v>    a6) Depósitos de Fondos de Terceros en Garantía y/o</c:v>
                </c:pt>
                <c:pt idx="9">
                  <c:v>    a7) Otros Efectivos y Equivalentes</c:v>
                </c:pt>
                <c:pt idx="10">
                  <c:v>    b. Derechos a Recibir Efectivo o Equivalentes</c:v>
                </c:pt>
                <c:pt idx="11">
                  <c:v>    b1) Inversiones Financieras de Corto Plazo</c:v>
                </c:pt>
                <c:pt idx="12">
                  <c:v>    b2) Cuentas por Cobrar a Corto Plazo</c:v>
                </c:pt>
                <c:pt idx="13">
                  <c:v>    b3) Deudores Diversos por Cobrar a Corto Plazo</c:v>
                </c:pt>
                <c:pt idx="14">
                  <c:v>    b4) Ingresos por Recuperar a Corto Plazo</c:v>
                </c:pt>
                <c:pt idx="15">
                  <c:v>    b5) Deudores por Anticipos de la Tesorería a Corto Plazo</c:v>
                </c:pt>
                <c:pt idx="16">
                  <c:v>    b6) Préstamos Otorgados a Corto Plazo</c:v>
                </c:pt>
                <c:pt idx="17">
                  <c:v>    b7) Otros Derechos a Recibir Efectivo o Equivalentes a C</c:v>
                </c:pt>
                <c:pt idx="18">
                  <c:v>    c. Derechos a Recibir Bienes o Servicios</c:v>
                </c:pt>
                <c:pt idx="19">
                  <c:v>    c1) Anticipo a Proveedores por Adquisición de Bienes y</c:v>
                </c:pt>
                <c:pt idx="20">
                  <c:v>    c2) Anticipo a Proveedores por Adquisición de Bienes Inm</c:v>
                </c:pt>
                <c:pt idx="21">
                  <c:v>    c3) Anticipo a Proveedores por Adquisición de Bienes Int</c:v>
                </c:pt>
                <c:pt idx="22">
                  <c:v>    c4) Anticipo a Contratistas por Obras Públicas a Corto P</c:v>
                </c:pt>
                <c:pt idx="23">
                  <c:v>    c5) Otros Derechos a Recibir Bienes o Servicios a Corto</c:v>
                </c:pt>
                <c:pt idx="24">
                  <c:v>    d. Inventarios</c:v>
                </c:pt>
                <c:pt idx="25">
                  <c:v>    d1) Inventario de Mercancías para Venta</c:v>
                </c:pt>
                <c:pt idx="26">
                  <c:v>    d2) Inventario de Mercancías Terminadas</c:v>
                </c:pt>
                <c:pt idx="27">
                  <c:v>    d3) Inventario de Mercancías en Proceso de Elaboración</c:v>
                </c:pt>
                <c:pt idx="28">
                  <c:v>    d4) Inventario de Materias Primas, Materiales y Suminist</c:v>
                </c:pt>
                <c:pt idx="29">
                  <c:v>    d5) Bienes en Tránsito</c:v>
                </c:pt>
                <c:pt idx="30">
                  <c:v>    e. Almacenes</c:v>
                </c:pt>
                <c:pt idx="31">
                  <c:v>    f. Estimación por Pérdida o Deterioro de Activos Circ.</c:v>
                </c:pt>
                <c:pt idx="32">
                  <c:v>    f1) Estimaciones para Cuentas Incobrables por Derechos a</c:v>
                </c:pt>
                <c:pt idx="33">
                  <c:v>    f2) Estimación por Deterioro de Inventarios</c:v>
                </c:pt>
                <c:pt idx="34">
                  <c:v>    g. Otros Activos Circulantes</c:v>
                </c:pt>
                <c:pt idx="35">
                  <c:v>    g1) Valores en Garantía</c:v>
                </c:pt>
                <c:pt idx="36">
                  <c:v>    g2) Bienes en Garantía (excluye depósitos de fondos)</c:v>
                </c:pt>
                <c:pt idx="37">
                  <c:v>    g3) Bienes Derivados de Embargos, Decomisos, Aseguramien</c:v>
                </c:pt>
                <c:pt idx="38">
                  <c:v>    g4) Adquisición con Fondos de Terceros</c:v>
                </c:pt>
                <c:pt idx="39">
                  <c:v>  IA. Total de Activos Circulantes</c:v>
                </c:pt>
                <c:pt idx="40">
                  <c:v>  Activo No Circulante</c:v>
                </c:pt>
                <c:pt idx="41">
                  <c:v>    a. Inversiones Financieras a Largo Plazo</c:v>
                </c:pt>
                <c:pt idx="42">
                  <c:v>    b. Derechos a Recibir Efectivo o Equivalentes a LP</c:v>
                </c:pt>
                <c:pt idx="43">
                  <c:v>    c. Bienes Inmuebles, Infra. y Construcc. en Proceso</c:v>
                </c:pt>
                <c:pt idx="44">
                  <c:v>    d. Bienes Muebles</c:v>
                </c:pt>
                <c:pt idx="45">
                  <c:v>    e. Activos Intangibles</c:v>
                </c:pt>
                <c:pt idx="46">
                  <c:v>    f. Depreciación, Deterioro y Amort. Acum. de Bien</c:v>
                </c:pt>
                <c:pt idx="47">
                  <c:v>    g. Activos Diferidos</c:v>
                </c:pt>
                <c:pt idx="48">
                  <c:v>    h. Estimación por Pérdida o Det. de Activos no Circulant</c:v>
                </c:pt>
                <c:pt idx="49">
                  <c:v>    i. Otros Activos no Circulantes</c:v>
                </c:pt>
                <c:pt idx="50">
                  <c:v>  IB. Total de Activos No Circulantes</c:v>
                </c:pt>
                <c:pt idx="51">
                  <c:v>I. Total del Activo</c:v>
                </c:pt>
              </c:strCache>
            </c:strRef>
          </c:cat>
          <c:val>
            <c:numRef>
              <c:f>Table!$J$16:$J$67</c:f>
              <c:numCache>
                <c:formatCode>#,##0.00\ "MXN";\-\ #,##0.00\ "MXN"</c:formatCode>
                <c:ptCount val="52"/>
                <c:pt idx="0">
                  <c:v>0</c:v>
                </c:pt>
                <c:pt idx="1">
                  <c:v>0</c:v>
                </c:pt>
                <c:pt idx="2" formatCode="#,##0.00\ &quot;MXN&quot;">
                  <c:v>2900088368.5999999</c:v>
                </c:pt>
                <c:pt idx="3" formatCode="#,##0.00\ &quot;MXN&quot;">
                  <c:v>690470325.17999995</c:v>
                </c:pt>
                <c:pt idx="4" formatCode="#,##0.00\ &quot;MXN&quot;">
                  <c:v>45496807.060000002</c:v>
                </c:pt>
                <c:pt idx="6" formatCode="#,##0.00\ &quot;MXN&quot;">
                  <c:v>667807808.69000006</c:v>
                </c:pt>
                <c:pt idx="7" formatCode="#,##0.00\ &quot;MXN&quot;">
                  <c:v>1496284421.6700001</c:v>
                </c:pt>
                <c:pt idx="9" formatCode="#,##0.00\ &quot;MXN&quot;">
                  <c:v>29006</c:v>
                </c:pt>
                <c:pt idx="10" formatCode="#,##0.00\ &quot;MXN&quot;">
                  <c:v>3727189316.6300001</c:v>
                </c:pt>
                <c:pt idx="11">
                  <c:v>0</c:v>
                </c:pt>
                <c:pt idx="12" formatCode="#,##0.00\ &quot;MXN&quot;">
                  <c:v>41342.97</c:v>
                </c:pt>
                <c:pt idx="13" formatCode="#,##0.00\ &quot;MXN&quot;">
                  <c:v>3002052671.5300002</c:v>
                </c:pt>
                <c:pt idx="14" formatCode="#,##0.00\ &quot;MXN&quot;">
                  <c:v>7217.55</c:v>
                </c:pt>
                <c:pt idx="15" formatCode="#,##0.00\ &quot;MXN&quot;">
                  <c:v>56818870.340000004</c:v>
                </c:pt>
                <c:pt idx="16" formatCode="#,##0.00\ &quot;MXN&quot;">
                  <c:v>27022205.039999999</c:v>
                </c:pt>
                <c:pt idx="17" formatCode="#,##0.00\ &quot;MXN&quot;">
                  <c:v>641247009.20000005</c:v>
                </c:pt>
                <c:pt idx="18" formatCode="#,##0.00\ &quot;MXN&quot;">
                  <c:v>1093610590.1099999</c:v>
                </c:pt>
                <c:pt idx="22" formatCode="#,##0.00\ &quot;MXN&quot;">
                  <c:v>1093610590.1099999</c:v>
                </c:pt>
                <c:pt idx="30" formatCode="#,##0.00\ &quot;MXN&quot;">
                  <c:v>486820.21</c:v>
                </c:pt>
                <c:pt idx="34">
                  <c:v>0</c:v>
                </c:pt>
                <c:pt idx="35">
                  <c:v>0</c:v>
                </c:pt>
                <c:pt idx="39" formatCode="#,##0.00\ &quot;MXN&quot;">
                  <c:v>7721375095.5500002</c:v>
                </c:pt>
                <c:pt idx="40">
                  <c:v>0</c:v>
                </c:pt>
                <c:pt idx="41" formatCode="#,##0.00\ &quot;MXN&quot;">
                  <c:v>33873331686.630001</c:v>
                </c:pt>
                <c:pt idx="42" formatCode="#,##0.00\ &quot;MXN&quot;">
                  <c:v>180010314.5</c:v>
                </c:pt>
                <c:pt idx="43" formatCode="#,##0.00\ &quot;MXN&quot;">
                  <c:v>60160136313.809998</c:v>
                </c:pt>
                <c:pt idx="44" formatCode="#,##0.00\ &quot;MXN&quot;">
                  <c:v>4891159818.3299999</c:v>
                </c:pt>
                <c:pt idx="45" formatCode="#,##0.00\ &quot;MXN&quot;">
                  <c:v>194441425.12</c:v>
                </c:pt>
                <c:pt idx="46" formatCode="#,##0.00\ &quot;MXN&quot;">
                  <c:v>-2170011322.9699998</c:v>
                </c:pt>
                <c:pt idx="47" formatCode="#,##0.00\ &quot;MXN&quot;">
                  <c:v>32457644.670000002</c:v>
                </c:pt>
                <c:pt idx="50" formatCode="#,##0.00\ &quot;MXN&quot;">
                  <c:v>97161525880.089996</c:v>
                </c:pt>
                <c:pt idx="51" formatCode="#,##0.00\ &quot;MXN&quot;">
                  <c:v>104882900975.64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DA-4A55-BA6B-0FAD29B312D1}"/>
            </c:ext>
          </c:extLst>
        </c:ser>
        <c:ser>
          <c:idx val="3"/>
          <c:order val="3"/>
          <c:tx>
            <c:strRef>
              <c:f>Table!$K$15</c:f>
              <c:strCache>
                <c:ptCount val="1"/>
                <c:pt idx="0">
                  <c:v>Saldo Anterior (NUEVO)</c:v>
                </c:pt>
              </c:strCache>
            </c:strRef>
          </c:tx>
          <c:invertIfNegative val="0"/>
          <c:cat>
            <c:strRef>
              <c:f>Table!$G$16:$G$67</c:f>
              <c:strCache>
                <c:ptCount val="52"/>
                <c:pt idx="0">
                  <c:v>Activo</c:v>
                </c:pt>
                <c:pt idx="1">
                  <c:v>  Activo Circulante</c:v>
                </c:pt>
                <c:pt idx="2">
                  <c:v>    a. Efectivo y Equivalentes</c:v>
                </c:pt>
                <c:pt idx="3">
                  <c:v>    a1) Efectivo</c:v>
                </c:pt>
                <c:pt idx="4">
                  <c:v>    a2) Bancos/Tesorería</c:v>
                </c:pt>
                <c:pt idx="5">
                  <c:v>    a3) Bancos/Dependencias y Otros</c:v>
                </c:pt>
                <c:pt idx="6">
                  <c:v>    a4) Inversiones Temporales (Hasta 3 meses)</c:v>
                </c:pt>
                <c:pt idx="7">
                  <c:v>    a5) Fondos con Afectación Específica</c:v>
                </c:pt>
                <c:pt idx="8">
                  <c:v>    a6) Depósitos de Fondos de Terceros en Garantía y/o</c:v>
                </c:pt>
                <c:pt idx="9">
                  <c:v>    a7) Otros Efectivos y Equivalentes</c:v>
                </c:pt>
                <c:pt idx="10">
                  <c:v>    b. Derechos a Recibir Efectivo o Equivalentes</c:v>
                </c:pt>
                <c:pt idx="11">
                  <c:v>    b1) Inversiones Financieras de Corto Plazo</c:v>
                </c:pt>
                <c:pt idx="12">
                  <c:v>    b2) Cuentas por Cobrar a Corto Plazo</c:v>
                </c:pt>
                <c:pt idx="13">
                  <c:v>    b3) Deudores Diversos por Cobrar a Corto Plazo</c:v>
                </c:pt>
                <c:pt idx="14">
                  <c:v>    b4) Ingresos por Recuperar a Corto Plazo</c:v>
                </c:pt>
                <c:pt idx="15">
                  <c:v>    b5) Deudores por Anticipos de la Tesorería a Corto Plazo</c:v>
                </c:pt>
                <c:pt idx="16">
                  <c:v>    b6) Préstamos Otorgados a Corto Plazo</c:v>
                </c:pt>
                <c:pt idx="17">
                  <c:v>    b7) Otros Derechos a Recibir Efectivo o Equivalentes a C</c:v>
                </c:pt>
                <c:pt idx="18">
                  <c:v>    c. Derechos a Recibir Bienes o Servicios</c:v>
                </c:pt>
                <c:pt idx="19">
                  <c:v>    c1) Anticipo a Proveedores por Adquisición de Bienes y</c:v>
                </c:pt>
                <c:pt idx="20">
                  <c:v>    c2) Anticipo a Proveedores por Adquisición de Bienes Inm</c:v>
                </c:pt>
                <c:pt idx="21">
                  <c:v>    c3) Anticipo a Proveedores por Adquisición de Bienes Int</c:v>
                </c:pt>
                <c:pt idx="22">
                  <c:v>    c4) Anticipo a Contratistas por Obras Públicas a Corto P</c:v>
                </c:pt>
                <c:pt idx="23">
                  <c:v>    c5) Otros Derechos a Recibir Bienes o Servicios a Corto</c:v>
                </c:pt>
                <c:pt idx="24">
                  <c:v>    d. Inventarios</c:v>
                </c:pt>
                <c:pt idx="25">
                  <c:v>    d1) Inventario de Mercancías para Venta</c:v>
                </c:pt>
                <c:pt idx="26">
                  <c:v>    d2) Inventario de Mercancías Terminadas</c:v>
                </c:pt>
                <c:pt idx="27">
                  <c:v>    d3) Inventario de Mercancías en Proceso de Elaboración</c:v>
                </c:pt>
                <c:pt idx="28">
                  <c:v>    d4) Inventario de Materias Primas, Materiales y Suminist</c:v>
                </c:pt>
                <c:pt idx="29">
                  <c:v>    d5) Bienes en Tránsito</c:v>
                </c:pt>
                <c:pt idx="30">
                  <c:v>    e. Almacenes</c:v>
                </c:pt>
                <c:pt idx="31">
                  <c:v>    f. Estimación por Pérdida o Deterioro de Activos Circ.</c:v>
                </c:pt>
                <c:pt idx="32">
                  <c:v>    f1) Estimaciones para Cuentas Incobrables por Derechos a</c:v>
                </c:pt>
                <c:pt idx="33">
                  <c:v>    f2) Estimación por Deterioro de Inventarios</c:v>
                </c:pt>
                <c:pt idx="34">
                  <c:v>    g. Otros Activos Circulantes</c:v>
                </c:pt>
                <c:pt idx="35">
                  <c:v>    g1) Valores en Garantía</c:v>
                </c:pt>
                <c:pt idx="36">
                  <c:v>    g2) Bienes en Garantía (excluye depósitos de fondos)</c:v>
                </c:pt>
                <c:pt idx="37">
                  <c:v>    g3) Bienes Derivados de Embargos, Decomisos, Aseguramien</c:v>
                </c:pt>
                <c:pt idx="38">
                  <c:v>    g4) Adquisición con Fondos de Terceros</c:v>
                </c:pt>
                <c:pt idx="39">
                  <c:v>  IA. Total de Activos Circulantes</c:v>
                </c:pt>
                <c:pt idx="40">
                  <c:v>  Activo No Circulante</c:v>
                </c:pt>
                <c:pt idx="41">
                  <c:v>    a. Inversiones Financieras a Largo Plazo</c:v>
                </c:pt>
                <c:pt idx="42">
                  <c:v>    b. Derechos a Recibir Efectivo o Equivalentes a LP</c:v>
                </c:pt>
                <c:pt idx="43">
                  <c:v>    c. Bienes Inmuebles, Infra. y Construcc. en Proceso</c:v>
                </c:pt>
                <c:pt idx="44">
                  <c:v>    d. Bienes Muebles</c:v>
                </c:pt>
                <c:pt idx="45">
                  <c:v>    e. Activos Intangibles</c:v>
                </c:pt>
                <c:pt idx="46">
                  <c:v>    f. Depreciación, Deterioro y Amort. Acum. de Bien</c:v>
                </c:pt>
                <c:pt idx="47">
                  <c:v>    g. Activos Diferidos</c:v>
                </c:pt>
                <c:pt idx="48">
                  <c:v>    h. Estimación por Pérdida o Det. de Activos no Circulant</c:v>
                </c:pt>
                <c:pt idx="49">
                  <c:v>    i. Otros Activos no Circulantes</c:v>
                </c:pt>
                <c:pt idx="50">
                  <c:v>  IB. Total de Activos No Circulantes</c:v>
                </c:pt>
                <c:pt idx="51">
                  <c:v>I. Total del Activo</c:v>
                </c:pt>
              </c:strCache>
            </c:strRef>
          </c:cat>
          <c:val>
            <c:numRef>
              <c:f>Table!$K$16:$K$67</c:f>
              <c:numCache>
                <c:formatCode>#,##0.00\ "MXN";\-\ #,##0.00\ "MXN"</c:formatCode>
                <c:ptCount val="52"/>
                <c:pt idx="0">
                  <c:v>0</c:v>
                </c:pt>
                <c:pt idx="1">
                  <c:v>0</c:v>
                </c:pt>
                <c:pt idx="2" formatCode="#,##0.00\ &quot;MXN&quot;">
                  <c:v>2487939016.2600002</c:v>
                </c:pt>
                <c:pt idx="3" formatCode="#,##0.00\ &quot;MXN&quot;">
                  <c:v>702555011.83000004</c:v>
                </c:pt>
                <c:pt idx="4" formatCode="#,##0.00\ &quot;MXN&quot;">
                  <c:v>380344488.18000001</c:v>
                </c:pt>
                <c:pt idx="6" formatCode="#,##0.00\ &quot;MXN&quot;">
                  <c:v>71220659.870000005</c:v>
                </c:pt>
                <c:pt idx="7" formatCode="#,##0.00\ &quot;MXN&quot;">
                  <c:v>1333789850.3800001</c:v>
                </c:pt>
                <c:pt idx="9" formatCode="#,##0.00\ &quot;MXN&quot;">
                  <c:v>29006</c:v>
                </c:pt>
                <c:pt idx="10" formatCode="#,##0.00\ &quot;MXN&quot;">
                  <c:v>2993813274.4400001</c:v>
                </c:pt>
                <c:pt idx="11">
                  <c:v>0</c:v>
                </c:pt>
                <c:pt idx="12" formatCode="#,##0.00\ &quot;MXN&quot;">
                  <c:v>39501.97</c:v>
                </c:pt>
                <c:pt idx="13" formatCode="#,##0.00\ &quot;MXN&quot;">
                  <c:v>2234374844.5999999</c:v>
                </c:pt>
                <c:pt idx="14" formatCode="#,##0.00\ &quot;MXN&quot;">
                  <c:v>7313.43</c:v>
                </c:pt>
                <c:pt idx="15" formatCode="#,##0.00\ &quot;MXN&quot;">
                  <c:v>47675365.649999999</c:v>
                </c:pt>
                <c:pt idx="16" formatCode="#,##0.00\ &quot;MXN&quot;">
                  <c:v>32489913.879999999</c:v>
                </c:pt>
                <c:pt idx="17" formatCode="#,##0.00\ &quot;MXN&quot;">
                  <c:v>679226334.90999997</c:v>
                </c:pt>
                <c:pt idx="18" formatCode="#,##0.00\ &quot;MXN&quot;">
                  <c:v>296226142.85000002</c:v>
                </c:pt>
                <c:pt idx="22" formatCode="#,##0.00\ &quot;MXN&quot;">
                  <c:v>296226142.85000002</c:v>
                </c:pt>
                <c:pt idx="30" formatCode="#,##0.00\ &quot;MXN&quot;">
                  <c:v>486820.21</c:v>
                </c:pt>
                <c:pt idx="34">
                  <c:v>0</c:v>
                </c:pt>
                <c:pt idx="35">
                  <c:v>0</c:v>
                </c:pt>
                <c:pt idx="39" formatCode="#,##0.00\ &quot;MXN&quot;">
                  <c:v>5778465253.7600002</c:v>
                </c:pt>
                <c:pt idx="40">
                  <c:v>0</c:v>
                </c:pt>
                <c:pt idx="41" formatCode="#,##0.00\ &quot;MXN&quot;">
                  <c:v>28445186349.77</c:v>
                </c:pt>
                <c:pt idx="42" formatCode="#,##0.00\ &quot;MXN&quot;">
                  <c:v>180010314.5</c:v>
                </c:pt>
                <c:pt idx="43" formatCode="#,##0.00\ &quot;MXN&quot;">
                  <c:v>51853271638.519997</c:v>
                </c:pt>
                <c:pt idx="44" formatCode="#,##0.00\ &quot;MXN&quot;">
                  <c:v>4859071678.5</c:v>
                </c:pt>
                <c:pt idx="45" formatCode="#,##0.00\ &quot;MXN&quot;">
                  <c:v>184795750.15000001</c:v>
                </c:pt>
                <c:pt idx="46" formatCode="#,##0.00\ &quot;MXN&quot;">
                  <c:v>-1788688826.5999999</c:v>
                </c:pt>
                <c:pt idx="47" formatCode="#,##0.00\ &quot;MXN&quot;">
                  <c:v>32457644.670000002</c:v>
                </c:pt>
                <c:pt idx="50" formatCode="#,##0.00\ &quot;MXN&quot;">
                  <c:v>83766104549.509995</c:v>
                </c:pt>
                <c:pt idx="51" formatCode="#,##0.00\ &quot;MXN&quot;">
                  <c:v>89544569803.270004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7DA-4A55-BA6B-0FAD29B312D1}"/>
            </c:ext>
          </c:extLst>
        </c:ser>
        <c:ser>
          <c:idx val="4"/>
          <c:order val="4"/>
          <c:tx>
            <c:strRef>
              <c:f>Table!$L$15</c:f>
              <c:strCache>
                <c:ptCount val="1"/>
                <c:pt idx="0">
                  <c:v>Saldo acumulado</c:v>
                </c:pt>
              </c:strCache>
            </c:strRef>
          </c:tx>
          <c:invertIfNegative val="0"/>
          <c:cat>
            <c:strRef>
              <c:f>Table!$G$16:$G$67</c:f>
              <c:strCache>
                <c:ptCount val="52"/>
                <c:pt idx="0">
                  <c:v>Activo</c:v>
                </c:pt>
                <c:pt idx="1">
                  <c:v>  Activo Circulante</c:v>
                </c:pt>
                <c:pt idx="2">
                  <c:v>    a. Efectivo y Equivalentes</c:v>
                </c:pt>
                <c:pt idx="3">
                  <c:v>    a1) Efectivo</c:v>
                </c:pt>
                <c:pt idx="4">
                  <c:v>    a2) Bancos/Tesorería</c:v>
                </c:pt>
                <c:pt idx="5">
                  <c:v>    a3) Bancos/Dependencias y Otros</c:v>
                </c:pt>
                <c:pt idx="6">
                  <c:v>    a4) Inversiones Temporales (Hasta 3 meses)</c:v>
                </c:pt>
                <c:pt idx="7">
                  <c:v>    a5) Fondos con Afectación Específica</c:v>
                </c:pt>
                <c:pt idx="8">
                  <c:v>    a6) Depósitos de Fondos de Terceros en Garantía y/o</c:v>
                </c:pt>
                <c:pt idx="9">
                  <c:v>    a7) Otros Efectivos y Equivalentes</c:v>
                </c:pt>
                <c:pt idx="10">
                  <c:v>    b. Derechos a Recibir Efectivo o Equivalentes</c:v>
                </c:pt>
                <c:pt idx="11">
                  <c:v>    b1) Inversiones Financieras de Corto Plazo</c:v>
                </c:pt>
                <c:pt idx="12">
                  <c:v>    b2) Cuentas por Cobrar a Corto Plazo</c:v>
                </c:pt>
                <c:pt idx="13">
                  <c:v>    b3) Deudores Diversos por Cobrar a Corto Plazo</c:v>
                </c:pt>
                <c:pt idx="14">
                  <c:v>    b4) Ingresos por Recuperar a Corto Plazo</c:v>
                </c:pt>
                <c:pt idx="15">
                  <c:v>    b5) Deudores por Anticipos de la Tesorería a Corto Plazo</c:v>
                </c:pt>
                <c:pt idx="16">
                  <c:v>    b6) Préstamos Otorgados a Corto Plazo</c:v>
                </c:pt>
                <c:pt idx="17">
                  <c:v>    b7) Otros Derechos a Recibir Efectivo o Equivalentes a C</c:v>
                </c:pt>
                <c:pt idx="18">
                  <c:v>    c. Derechos a Recibir Bienes o Servicios</c:v>
                </c:pt>
                <c:pt idx="19">
                  <c:v>    c1) Anticipo a Proveedores por Adquisición de Bienes y</c:v>
                </c:pt>
                <c:pt idx="20">
                  <c:v>    c2) Anticipo a Proveedores por Adquisición de Bienes Inm</c:v>
                </c:pt>
                <c:pt idx="21">
                  <c:v>    c3) Anticipo a Proveedores por Adquisición de Bienes Int</c:v>
                </c:pt>
                <c:pt idx="22">
                  <c:v>    c4) Anticipo a Contratistas por Obras Públicas a Corto P</c:v>
                </c:pt>
                <c:pt idx="23">
                  <c:v>    c5) Otros Derechos a Recibir Bienes o Servicios a Corto</c:v>
                </c:pt>
                <c:pt idx="24">
                  <c:v>    d. Inventarios</c:v>
                </c:pt>
                <c:pt idx="25">
                  <c:v>    d1) Inventario de Mercancías para Venta</c:v>
                </c:pt>
                <c:pt idx="26">
                  <c:v>    d2) Inventario de Mercancías Terminadas</c:v>
                </c:pt>
                <c:pt idx="27">
                  <c:v>    d3) Inventario de Mercancías en Proceso de Elaboración</c:v>
                </c:pt>
                <c:pt idx="28">
                  <c:v>    d4) Inventario de Materias Primas, Materiales y Suminist</c:v>
                </c:pt>
                <c:pt idx="29">
                  <c:v>    d5) Bienes en Tránsito</c:v>
                </c:pt>
                <c:pt idx="30">
                  <c:v>    e. Almacenes</c:v>
                </c:pt>
                <c:pt idx="31">
                  <c:v>    f. Estimación por Pérdida o Deterioro de Activos Circ.</c:v>
                </c:pt>
                <c:pt idx="32">
                  <c:v>    f1) Estimaciones para Cuentas Incobrables por Derechos a</c:v>
                </c:pt>
                <c:pt idx="33">
                  <c:v>    f2) Estimación por Deterioro de Inventarios</c:v>
                </c:pt>
                <c:pt idx="34">
                  <c:v>    g. Otros Activos Circulantes</c:v>
                </c:pt>
                <c:pt idx="35">
                  <c:v>    g1) Valores en Garantía</c:v>
                </c:pt>
                <c:pt idx="36">
                  <c:v>    g2) Bienes en Garantía (excluye depósitos de fondos)</c:v>
                </c:pt>
                <c:pt idx="37">
                  <c:v>    g3) Bienes Derivados de Embargos, Decomisos, Aseguramien</c:v>
                </c:pt>
                <c:pt idx="38">
                  <c:v>    g4) Adquisición con Fondos de Terceros</c:v>
                </c:pt>
                <c:pt idx="39">
                  <c:v>  IA. Total de Activos Circulantes</c:v>
                </c:pt>
                <c:pt idx="40">
                  <c:v>  Activo No Circulante</c:v>
                </c:pt>
                <c:pt idx="41">
                  <c:v>    a. Inversiones Financieras a Largo Plazo</c:v>
                </c:pt>
                <c:pt idx="42">
                  <c:v>    b. Derechos a Recibir Efectivo o Equivalentes a LP</c:v>
                </c:pt>
                <c:pt idx="43">
                  <c:v>    c. Bienes Inmuebles, Infra. y Construcc. en Proceso</c:v>
                </c:pt>
                <c:pt idx="44">
                  <c:v>    d. Bienes Muebles</c:v>
                </c:pt>
                <c:pt idx="45">
                  <c:v>    e. Activos Intangibles</c:v>
                </c:pt>
                <c:pt idx="46">
                  <c:v>    f. Depreciación, Deterioro y Amort. Acum. de Bien</c:v>
                </c:pt>
                <c:pt idx="47">
                  <c:v>    g. Activos Diferidos</c:v>
                </c:pt>
                <c:pt idx="48">
                  <c:v>    h. Estimación por Pérdida o Det. de Activos no Circulant</c:v>
                </c:pt>
                <c:pt idx="49">
                  <c:v>    i. Otros Activos no Circulantes</c:v>
                </c:pt>
                <c:pt idx="50">
                  <c:v>  IB. Total de Activos No Circulantes</c:v>
                </c:pt>
                <c:pt idx="51">
                  <c:v>I. Total del Activo</c:v>
                </c:pt>
              </c:strCache>
            </c:strRef>
          </c:cat>
          <c:val>
            <c:numRef>
              <c:f>Table!$L$16:$L$67</c:f>
              <c:numCache>
                <c:formatCode>#,##0.00\ "MXN";\-\ #,##0.00\ "MXN"</c:formatCode>
                <c:ptCount val="52"/>
                <c:pt idx="0">
                  <c:v>0</c:v>
                </c:pt>
                <c:pt idx="1">
                  <c:v>0</c:v>
                </c:pt>
                <c:pt idx="2" formatCode="#,##0.00\ &quot;MXN&quot;">
                  <c:v>1708866552.23</c:v>
                </c:pt>
                <c:pt idx="3" formatCode="#,##0.00\ &quot;MXN&quot;">
                  <c:v>757690730.27999997</c:v>
                </c:pt>
                <c:pt idx="4" formatCode="#,##0.00\ &quot;MXN&quot;">
                  <c:v>-393414992.76999998</c:v>
                </c:pt>
                <c:pt idx="6" formatCode="#,##0.00\ &quot;MXN&quot;">
                  <c:v>558387198.69000006</c:v>
                </c:pt>
                <c:pt idx="7" formatCode="#,##0.00\ &quot;MXN&quot;">
                  <c:v>786174610.02999997</c:v>
                </c:pt>
                <c:pt idx="9" formatCode="#,##0.00\ &quot;MXN&quot;">
                  <c:v>29006</c:v>
                </c:pt>
                <c:pt idx="10" formatCode="#,##0.00\ &quot;MXN&quot;">
                  <c:v>4034368992.3699999</c:v>
                </c:pt>
                <c:pt idx="11">
                  <c:v>0</c:v>
                </c:pt>
                <c:pt idx="12" formatCode="#,##0.00\ &quot;MXN&quot;">
                  <c:v>41342.97</c:v>
                </c:pt>
                <c:pt idx="13" formatCode="#,##0.00\ &quot;MXN&quot;">
                  <c:v>3298240330.4000001</c:v>
                </c:pt>
                <c:pt idx="14" formatCode="#,##0.00\ &quot;MXN&quot;">
                  <c:v>7217.55</c:v>
                </c:pt>
                <c:pt idx="15" formatCode="#,##0.00\ &quot;MXN&quot;">
                  <c:v>56551664.859999999</c:v>
                </c:pt>
                <c:pt idx="16" formatCode="#,##0.00\ &quot;MXN&quot;">
                  <c:v>37990558.259999998</c:v>
                </c:pt>
                <c:pt idx="17" formatCode="#,##0.00\ &quot;MXN&quot;">
                  <c:v>641537878.33000004</c:v>
                </c:pt>
                <c:pt idx="18" formatCode="#,##0.00\ &quot;MXN&quot;">
                  <c:v>1008059258.48</c:v>
                </c:pt>
                <c:pt idx="22" formatCode="#,##0.00\ &quot;MXN&quot;">
                  <c:v>1008059258.48</c:v>
                </c:pt>
                <c:pt idx="30" formatCode="#,##0.00\ &quot;MXN&quot;">
                  <c:v>486820.21</c:v>
                </c:pt>
                <c:pt idx="34">
                  <c:v>0</c:v>
                </c:pt>
                <c:pt idx="35">
                  <c:v>0</c:v>
                </c:pt>
                <c:pt idx="37">
                  <c:v>0</c:v>
                </c:pt>
                <c:pt idx="39" formatCode="#,##0.00\ &quot;MXN&quot;">
                  <c:v>6751781623.29</c:v>
                </c:pt>
                <c:pt idx="40">
                  <c:v>0</c:v>
                </c:pt>
                <c:pt idx="41" formatCode="#,##0.00\ &quot;MXN&quot;">
                  <c:v>34434582336.889999</c:v>
                </c:pt>
                <c:pt idx="42" formatCode="#,##0.00\ &quot;MXN&quot;">
                  <c:v>180010314.5</c:v>
                </c:pt>
                <c:pt idx="43" formatCode="#,##0.00\ &quot;MXN&quot;">
                  <c:v>60725345399.730003</c:v>
                </c:pt>
                <c:pt idx="44" formatCode="#,##0.00\ &quot;MXN&quot;">
                  <c:v>4941316329.96</c:v>
                </c:pt>
                <c:pt idx="45" formatCode="#,##0.00\ &quot;MXN&quot;">
                  <c:v>194441425.12</c:v>
                </c:pt>
                <c:pt idx="46" formatCode="#,##0.00\ &quot;MXN&quot;">
                  <c:v>-2170011322.9699998</c:v>
                </c:pt>
                <c:pt idx="47" formatCode="#,##0.00\ &quot;MXN&quot;">
                  <c:v>32457644.670000002</c:v>
                </c:pt>
                <c:pt idx="50" formatCode="#,##0.00\ &quot;MXN&quot;">
                  <c:v>98338142127.899994</c:v>
                </c:pt>
                <c:pt idx="51" formatCode="#,##0.00\ &quot;MXN&quot;">
                  <c:v>105089923751.19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7DA-4A55-BA6B-0FAD29B31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5404520"/>
        <c:axId val="683567848"/>
      </c:barChart>
      <c:catAx>
        <c:axId val="705404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835678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683567848"/>
        <c:scaling>
          <c:orientation val="minMax"/>
        </c:scaling>
        <c:delete val="0"/>
        <c:axPos val="l"/>
        <c:majorGridlines>
          <c:spPr>
            <a:ln w="3175">
              <a:solidFill>
                <a:srgbClr val="BFC9D5"/>
              </a:solidFill>
              <a:prstDash val="solid"/>
            </a:ln>
          </c:spPr>
        </c:majorGridlines>
        <c:numFmt formatCode="#,##0.00;\-\ 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05404520"/>
        <c:crossesAt val="1"/>
        <c:crossBetween val="between"/>
      </c:valAx>
      <c:spPr>
        <a:solidFill>
          <a:srgbClr val="F2F2F2"/>
        </a:solidFill>
        <a:ln w="12700">
          <a:solidFill>
            <a:srgbClr val="F2F2F2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9549767324565"/>
          <c:y val="0.47368421052631576"/>
          <c:w val="8.2278531867169949E-2"/>
          <c:h val="5.03432494279176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533" l="0.70000000000000062" r="0.70000000000000062" t="0.75000000000000533" header="0.30000000000000032" footer="0.30000000000000032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gi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3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12" Type="http://schemas.openxmlformats.org/officeDocument/2006/relationships/image" Target="../media/image12.png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image" Target="../media/image20.png"/><Relationship Id="rId11" Type="http://schemas.openxmlformats.org/officeDocument/2006/relationships/image" Target="../media/image8.png"/><Relationship Id="rId5" Type="http://schemas.openxmlformats.org/officeDocument/2006/relationships/image" Target="../media/image19.png"/><Relationship Id="rId10" Type="http://schemas.openxmlformats.org/officeDocument/2006/relationships/image" Target="../media/image7.png"/><Relationship Id="rId4" Type="http://schemas.openxmlformats.org/officeDocument/2006/relationships/image" Target="../media/image18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68</xdr:col>
      <xdr:colOff>9525</xdr:colOff>
      <xdr:row>1</xdr:row>
      <xdr:rowOff>9525</xdr:rowOff>
    </xdr:to>
    <xdr:pic>
      <xdr:nvPicPr>
        <xdr:cNvPr id="2049" name="Picture 1">
          <a:extLst>
            <a:ext uri="{FF2B5EF4-FFF2-40B4-BE49-F238E27FC236}">
              <a16:creationId xmlns=""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70021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064" name="BExMO7VFCN4EL59982UR4AJ25JNJ" descr="XX6TINEJADZGKR0CTM7ZRT0RA" hidden="1">
          <a:extLst>
            <a:ext uri="{FF2B5EF4-FFF2-40B4-BE49-F238E27FC236}">
              <a16:creationId xmlns="" xmlns:a16="http://schemas.microsoft.com/office/drawing/2014/main" id="{00000000-0008-0000-01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065" name="BExU3EX5JJCXCII4YKUJBFBGIJR2" descr="OF5ZI9PI5WH36VPANJ2DYLNMI" hidden="1">
          <a:extLst>
            <a:ext uri="{FF2B5EF4-FFF2-40B4-BE49-F238E27FC236}">
              <a16:creationId xmlns="" xmlns:a16="http://schemas.microsoft.com/office/drawing/2014/main" id="{00000000-0008-0000-01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9525</xdr:rowOff>
    </xdr:from>
    <xdr:ext cx="47625" cy="47625"/>
    <xdr:pic macro="[1]!DesignIconClicked">
      <xdr:nvPicPr>
        <xdr:cNvPr id="2066" name="BEx1KD7H6UB1VYCJ7O61P562EIUY" descr="IQGV9140X0K0UPBL8OGU3I44J" hidden="1">
          <a:extLst>
            <a:ext uri="{FF2B5EF4-FFF2-40B4-BE49-F238E27FC236}">
              <a16:creationId xmlns="" xmlns:a16="http://schemas.microsoft.com/office/drawing/2014/main" id="{00000000-0008-0000-01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43425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85725</xdr:rowOff>
    </xdr:from>
    <xdr:ext cx="47625" cy="47625"/>
    <xdr:pic macro="[1]!DesignIconClicked">
      <xdr:nvPicPr>
        <xdr:cNvPr id="2067" name="BEx5BJQWS6YWHH4ZMSUAMD641V6Y" descr="ZTMFMXCIQSECDX38ALEFHUB00" hidden="1">
          <a:extLst>
            <a:ext uri="{FF2B5EF4-FFF2-40B4-BE49-F238E27FC236}">
              <a16:creationId xmlns="" xmlns:a16="http://schemas.microsoft.com/office/drawing/2014/main" id="{00000000-0008-0000-01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43425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8</xdr:col>
      <xdr:colOff>19050</xdr:colOff>
      <xdr:row>14</xdr:row>
      <xdr:rowOff>9525</xdr:rowOff>
    </xdr:from>
    <xdr:ext cx="47625" cy="47625"/>
    <xdr:pic macro="[1]!DesignIconClicked">
      <xdr:nvPicPr>
        <xdr:cNvPr id="2068" name="BExVTO5Q8G2M7BPL4B2584LQS0R0" descr="OB6Q8NA4LZFE4GM9Y3V56BPMQ" hidden="1">
          <a:extLst>
            <a:ext uri="{FF2B5EF4-FFF2-40B4-BE49-F238E27FC236}">
              <a16:creationId xmlns="" xmlns:a16="http://schemas.microsoft.com/office/drawing/2014/main" id="{00000000-0008-0000-01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9115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8</xdr:col>
      <xdr:colOff>19050</xdr:colOff>
      <xdr:row>14</xdr:row>
      <xdr:rowOff>85725</xdr:rowOff>
    </xdr:from>
    <xdr:ext cx="47625" cy="47625"/>
    <xdr:pic macro="[1]!DesignIconClicked">
      <xdr:nvPicPr>
        <xdr:cNvPr id="2069" name="BExIFSCLN1G86X78PFLTSMRP0US5" descr="9JK4SPV4DG7VTCZIILWHXQU5J" hidden="1">
          <a:extLst>
            <a:ext uri="{FF2B5EF4-FFF2-40B4-BE49-F238E27FC236}">
              <a16:creationId xmlns="" xmlns:a16="http://schemas.microsoft.com/office/drawing/2014/main" id="{00000000-0008-0000-01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9115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072" name="BEx1I152WN2D3A85O2XN0DGXCWHN" descr="KHBZFMANRA4UMJR1AB4M5NJNT" hidden="1">
          <a:extLst>
            <a:ext uri="{FF2B5EF4-FFF2-40B4-BE49-F238E27FC236}">
              <a16:creationId xmlns="" xmlns:a16="http://schemas.microsoft.com/office/drawing/2014/main" id="{00000000-0008-0000-01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073" name="BExW9676P0SKCVKK25QCGHPA3PAD" descr="9A4PWZ20RMSRF0PNECCDM75CA" hidden="1">
          <a:extLst>
            <a:ext uri="{FF2B5EF4-FFF2-40B4-BE49-F238E27FC236}">
              <a16:creationId xmlns="" xmlns:a16="http://schemas.microsoft.com/office/drawing/2014/main" id="{00000000-0008-0000-01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16</xdr:row>
      <xdr:rowOff>0</xdr:rowOff>
    </xdr:from>
    <xdr:ext cx="123825" cy="123825"/>
    <xdr:pic macro="[1]!DesignIconClicked">
      <xdr:nvPicPr>
        <xdr:cNvPr id="2074" name="BExW253QPOZK9KW8BJC3LBXGCG2N" descr="Y5HX37BEUWSN1NEFJKZJXI3SX" hidden="1">
          <a:extLst>
            <a:ext uri="{FF2B5EF4-FFF2-40B4-BE49-F238E27FC236}">
              <a16:creationId xmlns="" xmlns:a16="http://schemas.microsoft.com/office/drawing/2014/main" id="{00000000-0008-0000-01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0522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117" name="BExS5CPQ8P8JOQPK7ANNKHLSGOKU" hidden="1">
          <a:extLst>
            <a:ext uri="{FF2B5EF4-FFF2-40B4-BE49-F238E27FC236}">
              <a16:creationId xmlns="" xmlns:a16="http://schemas.microsoft.com/office/drawing/2014/main" id="{00000000-0008-0000-01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118" name="BExMM0AVUAIRNJLXB1FW8R0YB4ZZ" hidden="1">
          <a:extLst>
            <a:ext uri="{FF2B5EF4-FFF2-40B4-BE49-F238E27FC236}">
              <a16:creationId xmlns="" xmlns:a16="http://schemas.microsoft.com/office/drawing/2014/main" id="{00000000-0008-0000-01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119" name="BExXZ7Y09CBS0XA7IPB3IRJ8RJM4" hidden="1">
          <a:extLst>
            <a:ext uri="{FF2B5EF4-FFF2-40B4-BE49-F238E27FC236}">
              <a16:creationId xmlns="" xmlns:a16="http://schemas.microsoft.com/office/drawing/2014/main" id="{00000000-0008-0000-01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120" name="BExQ7SXS9VUG7P6CACU2J7R2SGIZ" hidden="1">
          <a:extLst>
            <a:ext uri="{FF2B5EF4-FFF2-40B4-BE49-F238E27FC236}">
              <a16:creationId xmlns="" xmlns:a16="http://schemas.microsoft.com/office/drawing/2014/main" id="{00000000-0008-0000-0100-00004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9525</xdr:rowOff>
    </xdr:from>
    <xdr:ext cx="47625" cy="47625"/>
    <xdr:pic macro="[1]!DesignIconClicked">
      <xdr:nvPicPr>
        <xdr:cNvPr id="2121" name="BEx5AQZ4ETQ9LMY5EBWVH20Z7VXQ" hidden="1">
          <a:extLst>
            <a:ext uri="{FF2B5EF4-FFF2-40B4-BE49-F238E27FC236}">
              <a16:creationId xmlns="" xmlns:a16="http://schemas.microsoft.com/office/drawing/2014/main" id="{00000000-0008-0000-01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43425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85725</xdr:rowOff>
    </xdr:from>
    <xdr:ext cx="47625" cy="47625"/>
    <xdr:pic macro="[1]!DesignIconClicked">
      <xdr:nvPicPr>
        <xdr:cNvPr id="2122" name="BExUBK0YZ5VYFY8TTITJGJU9S06A" hidden="1">
          <a:extLst>
            <a:ext uri="{FF2B5EF4-FFF2-40B4-BE49-F238E27FC236}">
              <a16:creationId xmlns="" xmlns:a16="http://schemas.microsoft.com/office/drawing/2014/main" id="{00000000-0008-0000-01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43425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8</xdr:col>
      <xdr:colOff>28575</xdr:colOff>
      <xdr:row>14</xdr:row>
      <xdr:rowOff>9525</xdr:rowOff>
    </xdr:from>
    <xdr:ext cx="47625" cy="47625"/>
    <xdr:pic macro="[1]!DesignIconClicked">
      <xdr:nvPicPr>
        <xdr:cNvPr id="2123" name="BExUEZCSSJ7RN4J18I2NUIQR2FZS" hidden="1">
          <a:extLst>
            <a:ext uri="{FF2B5EF4-FFF2-40B4-BE49-F238E27FC236}">
              <a16:creationId xmlns="" xmlns:a16="http://schemas.microsoft.com/office/drawing/2014/main" id="{00000000-0008-0000-01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00675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8</xdr:col>
      <xdr:colOff>28575</xdr:colOff>
      <xdr:row>14</xdr:row>
      <xdr:rowOff>85725</xdr:rowOff>
    </xdr:from>
    <xdr:ext cx="47625" cy="47625"/>
    <xdr:pic macro="[1]!DesignIconClicked">
      <xdr:nvPicPr>
        <xdr:cNvPr id="2124" name="BExS3JDQWF7U3F5JTEVOE16ASIYK" hidden="1">
          <a:extLst>
            <a:ext uri="{FF2B5EF4-FFF2-40B4-BE49-F238E27FC236}">
              <a16:creationId xmlns="" xmlns:a16="http://schemas.microsoft.com/office/drawing/2014/main" id="{00000000-0008-0000-01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00675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6</xdr:col>
      <xdr:colOff>0</xdr:colOff>
      <xdr:row>0</xdr:row>
      <xdr:rowOff>0</xdr:rowOff>
    </xdr:from>
    <xdr:to>
      <xdr:col>13</xdr:col>
      <xdr:colOff>9525</xdr:colOff>
      <xdr:row>1</xdr:row>
      <xdr:rowOff>60960</xdr:rowOff>
    </xdr:to>
    <xdr:sp macro="" textlink="">
      <xdr:nvSpPr>
        <xdr:cNvPr id="2709" name="TextQueryTitle">
          <a:extLst>
            <a:ext uri="{FF2B5EF4-FFF2-40B4-BE49-F238E27FC236}">
              <a16:creationId xmlns="" xmlns:a16="http://schemas.microsoft.com/office/drawing/2014/main" id="{00000000-0008-0000-0100-0000950A0000}"/>
            </a:ext>
          </a:extLst>
        </xdr:cNvPr>
        <xdr:cNvSpPr txBox="1">
          <a:spLocks noChangeArrowheads="1"/>
        </xdr:cNvSpPr>
      </xdr:nvSpPr>
      <xdr:spPr bwMode="auto">
        <a:xfrm>
          <a:off x="762000" y="0"/>
          <a:ext cx="73152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n-US" sz="1400" b="1">
              <a:latin typeface="Arial" pitchFamily="34" charset="0"/>
              <a:cs typeface="Arial" pitchFamily="34" charset="0"/>
            </a:rPr>
            <a:t>Estado de Situacion Financiera Det A</a:t>
          </a:r>
        </a:p>
      </xdr:txBody>
    </xdr:sp>
    <xdr:clientData/>
  </xdr:twoCellAnchor>
  <xdr:oneCellAnchor>
    <xdr:from>
      <xdr:col>6</xdr:col>
      <xdr:colOff>47625</xdr:colOff>
      <xdr:row>17</xdr:row>
      <xdr:rowOff>0</xdr:rowOff>
    </xdr:from>
    <xdr:ext cx="123825" cy="123825"/>
    <xdr:pic macro="[1]!DesignIconClicked">
      <xdr:nvPicPr>
        <xdr:cNvPr id="2127" name="BEx973S463FCQVJ7QDFBUIU0WJ3F" descr="ZQTVYL8DCSADVT0QMRXFLU0TR" hidden="1">
          <a:extLst>
            <a:ext uri="{FF2B5EF4-FFF2-40B4-BE49-F238E27FC236}">
              <a16:creationId xmlns="" xmlns:a16="http://schemas.microsoft.com/office/drawing/2014/main" id="{00000000-0008-0000-01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24275" y="1981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25</xdr:row>
      <xdr:rowOff>0</xdr:rowOff>
    </xdr:from>
    <xdr:ext cx="123825" cy="123825"/>
    <xdr:pic macro="[1]!DesignIconClicked">
      <xdr:nvPicPr>
        <xdr:cNvPr id="2128" name="BExRZO0PLWWMCLGRH7EH6UXYWGAJ" descr="9D4GQ34QB727H10MA3SSAR2R9" hidden="1">
          <a:extLst>
            <a:ext uri="{FF2B5EF4-FFF2-40B4-BE49-F238E27FC236}">
              <a16:creationId xmlns="" xmlns:a16="http://schemas.microsoft.com/office/drawing/2014/main" id="{00000000-0008-0000-01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62375" y="3124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26</xdr:row>
      <xdr:rowOff>0</xdr:rowOff>
    </xdr:from>
    <xdr:ext cx="123825" cy="123825"/>
    <xdr:pic macro="[1]!DesignIconClicked">
      <xdr:nvPicPr>
        <xdr:cNvPr id="2129" name="BExBDP6HNAAJUM39SE5G2C8BKNRQ" descr="1TM64TL2QIMYV7WYSV2VLGXY4" hidden="1">
          <a:extLst>
            <a:ext uri="{FF2B5EF4-FFF2-40B4-BE49-F238E27FC236}">
              <a16:creationId xmlns="" xmlns:a16="http://schemas.microsoft.com/office/drawing/2014/main" id="{00000000-0008-0000-01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267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27</xdr:row>
      <xdr:rowOff>0</xdr:rowOff>
    </xdr:from>
    <xdr:ext cx="123825" cy="123825"/>
    <xdr:pic macro="[1]!DesignIconClicked">
      <xdr:nvPicPr>
        <xdr:cNvPr id="2130" name="BExQEGJP61DL2NZY6LMBHBZ0J5YT" descr="D6ZNRZJ7EX4GZT9RO8LE0C905" hidden="1">
          <a:extLst>
            <a:ext uri="{FF2B5EF4-FFF2-40B4-BE49-F238E27FC236}">
              <a16:creationId xmlns="" xmlns:a16="http://schemas.microsoft.com/office/drawing/2014/main" id="{00000000-0008-0000-01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4099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28</xdr:row>
      <xdr:rowOff>0</xdr:rowOff>
    </xdr:from>
    <xdr:ext cx="123825" cy="123825"/>
    <xdr:pic macro="[1]!DesignIconClicked">
      <xdr:nvPicPr>
        <xdr:cNvPr id="2131" name="BExTY1BCS6HZIF6HI5491FGHDVAE" descr="MJ6976KI2UH1IE8M227DUYXMJ" hidden="1">
          <a:extLst>
            <a:ext uri="{FF2B5EF4-FFF2-40B4-BE49-F238E27FC236}">
              <a16:creationId xmlns="" xmlns:a16="http://schemas.microsoft.com/office/drawing/2014/main" id="{00000000-0008-0000-01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552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16</xdr:row>
      <xdr:rowOff>0</xdr:rowOff>
    </xdr:from>
    <xdr:ext cx="123825" cy="123825"/>
    <xdr:pic macro="[1]!DesignIconClicked">
      <xdr:nvPicPr>
        <xdr:cNvPr id="2137" name="BEx5FXJGJOT93D0J2IRJ3985IUMI" hidden="1">
          <a:extLst>
            <a:ext uri="{FF2B5EF4-FFF2-40B4-BE49-F238E27FC236}">
              <a16:creationId xmlns="" xmlns:a16="http://schemas.microsoft.com/office/drawing/2014/main" id="{00000000-0008-0000-01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9525</xdr:colOff>
      <xdr:row>15</xdr:row>
      <xdr:rowOff>0</xdr:rowOff>
    </xdr:from>
    <xdr:ext cx="123825" cy="123825"/>
    <xdr:pic macro="[1]!DesignIconClicked">
      <xdr:nvPicPr>
        <xdr:cNvPr id="2138" name="BEx3RTMHAR35NUAAK49TV6NU7EPA" descr="QFXLG4ZCXTRQSJYFCKJ58G9N8" hidden="1">
          <a:extLst>
            <a:ext uri="{FF2B5EF4-FFF2-40B4-BE49-F238E27FC236}">
              <a16:creationId xmlns="" xmlns:a16="http://schemas.microsoft.com/office/drawing/2014/main" id="{00000000-0008-0000-0100-00005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86175" y="1695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18</xdr:row>
      <xdr:rowOff>0</xdr:rowOff>
    </xdr:from>
    <xdr:ext cx="123825" cy="123825"/>
    <xdr:pic macro="[1]!DesignIconClicked">
      <xdr:nvPicPr>
        <xdr:cNvPr id="2139" name="BExS8T38WLC2R738ZC7BDJQAKJAJ" descr="MRI962L5PB0E0YWXCIBN82VJH" hidden="1">
          <a:extLst>
            <a:ext uri="{FF2B5EF4-FFF2-40B4-BE49-F238E27FC236}">
              <a16:creationId xmlns="" xmlns:a16="http://schemas.microsoft.com/office/drawing/2014/main" id="{00000000-0008-0000-01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62375" y="2124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16</xdr:row>
      <xdr:rowOff>0</xdr:rowOff>
    </xdr:from>
    <xdr:ext cx="123825" cy="123825"/>
    <xdr:pic macro="[1]!DesignIconClicked">
      <xdr:nvPicPr>
        <xdr:cNvPr id="2140" name="BEx5F64BJ6DCM4EJH81D5ZFNPZ0V" descr="7DJ9FILZD2YPS6X1JBP9E76TU" hidden="1">
          <a:extLst>
            <a:ext uri="{FF2B5EF4-FFF2-40B4-BE49-F238E27FC236}">
              <a16:creationId xmlns="" xmlns:a16="http://schemas.microsoft.com/office/drawing/2014/main" id="{00000000-0008-0000-01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16</xdr:row>
      <xdr:rowOff>0</xdr:rowOff>
    </xdr:from>
    <xdr:ext cx="123825" cy="123825"/>
    <xdr:pic macro="[1]!DesignIconClicked">
      <xdr:nvPicPr>
        <xdr:cNvPr id="2141" name="BExQEXXHA3EEXR44LT6RKCDWM6ZT" hidden="1">
          <a:extLst>
            <a:ext uri="{FF2B5EF4-FFF2-40B4-BE49-F238E27FC236}">
              <a16:creationId xmlns="" xmlns:a16="http://schemas.microsoft.com/office/drawing/2014/main" id="{00000000-0008-0000-01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20</xdr:row>
      <xdr:rowOff>0</xdr:rowOff>
    </xdr:from>
    <xdr:ext cx="123825" cy="123825"/>
    <xdr:pic macro="[1]!DesignIconClicked">
      <xdr:nvPicPr>
        <xdr:cNvPr id="2142" name="BEx1X6AMHV6ZK3UJB2BXIJTJHYJU" descr="OALR4L95ELQLZ1Y1LETHM1CS9" hidden="1">
          <a:extLst>
            <a:ext uri="{FF2B5EF4-FFF2-40B4-BE49-F238E27FC236}">
              <a16:creationId xmlns="" xmlns:a16="http://schemas.microsoft.com/office/drawing/2014/main" id="{00000000-0008-0000-01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62375" y="2409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9525</xdr:colOff>
      <xdr:row>15</xdr:row>
      <xdr:rowOff>0</xdr:rowOff>
    </xdr:from>
    <xdr:ext cx="123825" cy="123825"/>
    <xdr:pic macro="[1]!DesignIconClicked">
      <xdr:nvPicPr>
        <xdr:cNvPr id="2143" name="BExSDIVCE09QKG3CT52PHCS6ZJ09" descr="9F076L7EQCF2COMMGCQG6BQGU" hidden="1">
          <a:extLst>
            <a:ext uri="{FF2B5EF4-FFF2-40B4-BE49-F238E27FC236}">
              <a16:creationId xmlns="" xmlns:a16="http://schemas.microsoft.com/office/drawing/2014/main" id="{00000000-0008-0000-0100-00005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86175" y="1695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25</xdr:row>
      <xdr:rowOff>0</xdr:rowOff>
    </xdr:from>
    <xdr:ext cx="123825" cy="123825"/>
    <xdr:pic macro="[1]!DesignIconClicked">
      <xdr:nvPicPr>
        <xdr:cNvPr id="2144" name="BEx1QZGQZBAWJ8591VXEIPUOVS7X" descr="MEW27CPIFG44B7E7HEQUUF5QF" hidden="1">
          <a:extLst>
            <a:ext uri="{FF2B5EF4-FFF2-40B4-BE49-F238E27FC236}">
              <a16:creationId xmlns="" xmlns:a16="http://schemas.microsoft.com/office/drawing/2014/main" id="{00000000-0008-0000-01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124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24</xdr:row>
      <xdr:rowOff>0</xdr:rowOff>
    </xdr:from>
    <xdr:ext cx="123825" cy="123825"/>
    <xdr:pic macro="[1]!DesignIconClicked">
      <xdr:nvPicPr>
        <xdr:cNvPr id="2145" name="BExMF7LICJLPXSHM63A6EQ79YQKG" descr="U084VZL15IMB1OFRRAY6GVKAE" hidden="1">
          <a:extLst>
            <a:ext uri="{FF2B5EF4-FFF2-40B4-BE49-F238E27FC236}">
              <a16:creationId xmlns="" xmlns:a16="http://schemas.microsoft.com/office/drawing/2014/main" id="{00000000-0008-0000-01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981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</xdr:row>
      <xdr:rowOff>0</xdr:rowOff>
    </xdr:from>
    <xdr:ext cx="123825" cy="123825"/>
    <xdr:pic macro="[1]!DesignIconClicked">
      <xdr:nvPicPr>
        <xdr:cNvPr id="2146" name="BExS343F8GCKP6HTF9Y97L133DX8" descr="ZRF0KB1IYQSNV63CTXT25G67G" hidden="1">
          <a:extLst>
            <a:ext uri="{FF2B5EF4-FFF2-40B4-BE49-F238E27FC236}">
              <a16:creationId xmlns="" xmlns:a16="http://schemas.microsoft.com/office/drawing/2014/main" id="{00000000-0008-0000-01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838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22</xdr:row>
      <xdr:rowOff>0</xdr:rowOff>
    </xdr:from>
    <xdr:ext cx="123825" cy="123825"/>
    <xdr:pic macro="[1]!DesignIconClicked">
      <xdr:nvPicPr>
        <xdr:cNvPr id="2147" name="BExZMRC09W87CY4B73NPZMNH21AH" descr="78CUMI0OVLYJRSDRQ3V2YX812" hidden="1">
          <a:extLst>
            <a:ext uri="{FF2B5EF4-FFF2-40B4-BE49-F238E27FC236}">
              <a16:creationId xmlns="" xmlns:a16="http://schemas.microsoft.com/office/drawing/2014/main" id="{00000000-0008-0000-01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6955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21</xdr:row>
      <xdr:rowOff>9525</xdr:rowOff>
    </xdr:from>
    <xdr:ext cx="123825" cy="123825"/>
    <xdr:pic macro="[1]!DesignIconClicked">
      <xdr:nvPicPr>
        <xdr:cNvPr id="2148" name="BExZXVFJ4DY4I24AARDT4AMP6EN1" descr="TXSMH2MTH86CYKA26740RQPUC" hidden="1">
          <a:extLst>
            <a:ext uri="{FF2B5EF4-FFF2-40B4-BE49-F238E27FC236}">
              <a16:creationId xmlns="" xmlns:a16="http://schemas.microsoft.com/office/drawing/2014/main" id="{00000000-0008-0000-01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5622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20</xdr:row>
      <xdr:rowOff>0</xdr:rowOff>
    </xdr:from>
    <xdr:ext cx="123825" cy="123825"/>
    <xdr:pic macro="[1]!DesignIconClicked">
      <xdr:nvPicPr>
        <xdr:cNvPr id="2149" name="BExOCUIOFQWUGTBU5ESTW3EYEP5C" descr="9BNF49V0R6VVYPHEVMJ3ABDQZ" hidden="1">
          <a:extLst>
            <a:ext uri="{FF2B5EF4-FFF2-40B4-BE49-F238E27FC236}">
              <a16:creationId xmlns="" xmlns:a16="http://schemas.microsoft.com/office/drawing/2014/main" id="{00000000-0008-0000-01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409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19</xdr:row>
      <xdr:rowOff>0</xdr:rowOff>
    </xdr:from>
    <xdr:ext cx="123825" cy="123825"/>
    <xdr:pic macro="[1]!DesignIconClicked">
      <xdr:nvPicPr>
        <xdr:cNvPr id="2150" name="BExU65O9OE4B4MQ2A3OYH13M8BZJ" descr="3INNIMMPDBB0JF37L81M6ID21" hidden="1">
          <a:extLst>
            <a:ext uri="{FF2B5EF4-FFF2-40B4-BE49-F238E27FC236}">
              <a16:creationId xmlns="" xmlns:a16="http://schemas.microsoft.com/office/drawing/2014/main" id="{00000000-0008-0000-01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2669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</xdr:row>
      <xdr:rowOff>0</xdr:rowOff>
    </xdr:from>
    <xdr:ext cx="123825" cy="123825"/>
    <xdr:pic macro="[1]!DesignIconClicked">
      <xdr:nvPicPr>
        <xdr:cNvPr id="2151" name="BExOPRCR0UW7TKXSV5WDTL348FGL" descr="S9JM17GP1802LHN4GT14BJYIC" hidden="1">
          <a:extLst>
            <a:ext uri="{FF2B5EF4-FFF2-40B4-BE49-F238E27FC236}">
              <a16:creationId xmlns="" xmlns:a16="http://schemas.microsoft.com/office/drawing/2014/main" id="{00000000-0008-0000-01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124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17</xdr:row>
      <xdr:rowOff>0</xdr:rowOff>
    </xdr:from>
    <xdr:ext cx="123825" cy="123825"/>
    <xdr:pic macro="[1]!DesignIconClicked">
      <xdr:nvPicPr>
        <xdr:cNvPr id="2152" name="BEx5OESAY2W8SEGI3TSB65EHJ04B" descr="9CN2Y88X8WYV1HWZG1QILY9BK" hidden="1">
          <a:extLst>
            <a:ext uri="{FF2B5EF4-FFF2-40B4-BE49-F238E27FC236}">
              <a16:creationId xmlns="" xmlns:a16="http://schemas.microsoft.com/office/drawing/2014/main" id="{00000000-0008-0000-01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981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16</xdr:row>
      <xdr:rowOff>0</xdr:rowOff>
    </xdr:from>
    <xdr:ext cx="123825" cy="123825"/>
    <xdr:pic macro="[1]!DesignIconClicked">
      <xdr:nvPicPr>
        <xdr:cNvPr id="2153" name="BExGMWEQ2BYRY9BAO5T1X850MJN1" descr="AZ9ST0XDIOP50HSUFO5V31BR0" hidden="1">
          <a:extLst>
            <a:ext uri="{FF2B5EF4-FFF2-40B4-BE49-F238E27FC236}">
              <a16:creationId xmlns="" xmlns:a16="http://schemas.microsoft.com/office/drawing/2014/main" id="{00000000-0008-0000-01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twoCellAnchor editAs="absolute">
    <xdr:from>
      <xdr:col>6</xdr:col>
      <xdr:colOff>657225</xdr:colOff>
      <xdr:row>2</xdr:row>
      <xdr:rowOff>28575</xdr:rowOff>
    </xdr:from>
    <xdr:to>
      <xdr:col>6</xdr:col>
      <xdr:colOff>1352550</xdr:colOff>
      <xdr:row>2</xdr:row>
      <xdr:rowOff>180975</xdr:rowOff>
    </xdr:to>
    <xdr:pic macro="[0]!Sheet2.Info_click">
      <xdr:nvPicPr>
        <xdr:cNvPr id="2759" name="Info" descr="Information">
          <a:extLst>
            <a:ext uri="{FF2B5EF4-FFF2-40B4-BE49-F238E27FC236}">
              <a16:creationId xmlns="" xmlns:a16="http://schemas.microsoft.com/office/drawing/2014/main" id="{00000000-0008-0000-0100-0000C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19225" y="762000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6</xdr:col>
      <xdr:colOff>1352550</xdr:colOff>
      <xdr:row>2</xdr:row>
      <xdr:rowOff>190500</xdr:rowOff>
    </xdr:to>
    <xdr:pic macro="[0]!Sheet2.InfoA_click">
      <xdr:nvPicPr>
        <xdr:cNvPr id="2760" name="InfoA" descr="Information_pressed" hidden="1">
          <a:extLst>
            <a:ext uri="{FF2B5EF4-FFF2-40B4-BE49-F238E27FC236}">
              <a16:creationId xmlns="" xmlns:a16="http://schemas.microsoft.com/office/drawing/2014/main" id="{00000000-0008-0000-0100-0000C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28575</xdr:rowOff>
    </xdr:from>
    <xdr:to>
      <xdr:col>6</xdr:col>
      <xdr:colOff>466725</xdr:colOff>
      <xdr:row>2</xdr:row>
      <xdr:rowOff>180975</xdr:rowOff>
    </xdr:to>
    <xdr:pic macro="[0]!Sheet2.filter_click">
      <xdr:nvPicPr>
        <xdr:cNvPr id="2761" name="Filter" descr="Filter">
          <a:extLst>
            <a:ext uri="{FF2B5EF4-FFF2-40B4-BE49-F238E27FC236}">
              <a16:creationId xmlns="" xmlns:a16="http://schemas.microsoft.com/office/drawing/2014/main" id="{00000000-0008-0000-0100-0000C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28575</xdr:rowOff>
    </xdr:from>
    <xdr:to>
      <xdr:col>6</xdr:col>
      <xdr:colOff>466725</xdr:colOff>
      <xdr:row>2</xdr:row>
      <xdr:rowOff>180975</xdr:rowOff>
    </xdr:to>
    <xdr:pic macro="[0]!Sheet2.filterA_click">
      <xdr:nvPicPr>
        <xdr:cNvPr id="2762" name="FilterA" descr="Filter_pressed" hidden="1">
          <a:extLst>
            <a:ext uri="{FF2B5EF4-FFF2-40B4-BE49-F238E27FC236}">
              <a16:creationId xmlns="" xmlns:a16="http://schemas.microsoft.com/office/drawing/2014/main" id="{00000000-0008-0000-0100-0000C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0</xdr:col>
      <xdr:colOff>161925</xdr:colOff>
      <xdr:row>2</xdr:row>
      <xdr:rowOff>38100</xdr:rowOff>
    </xdr:from>
    <xdr:to>
      <xdr:col>5</xdr:col>
      <xdr:colOff>323850</xdr:colOff>
      <xdr:row>2</xdr:row>
      <xdr:rowOff>190500</xdr:rowOff>
    </xdr:to>
    <xdr:pic macro="[0]!Sheet2.Graph_click">
      <xdr:nvPicPr>
        <xdr:cNvPr id="2763" name="Chart" descr="Chart">
          <a:extLst>
            <a:ext uri="{FF2B5EF4-FFF2-40B4-BE49-F238E27FC236}">
              <a16:creationId xmlns="" xmlns:a16="http://schemas.microsoft.com/office/drawing/2014/main" id="{00000000-0008-0000-0100-0000C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1925" y="771525"/>
          <a:ext cx="419100" cy="152400"/>
        </a:xfrm>
        <a:prstGeom prst="rect">
          <a:avLst/>
        </a:prstGeom>
        <a:noFill/>
      </xdr:spPr>
    </xdr:pic>
    <xdr:clientData/>
  </xdr:twoCellAnchor>
  <xdr:absoluteAnchor>
    <xdr:pos x="6657975" y="1104900"/>
    <xdr:ext cx="2501900" cy="0"/>
    <xdr:pic macro="[1]!DesignIconClicked">
      <xdr:nvPicPr>
        <xdr:cNvPr id="2060" name="BExW7A0O6NJAPXTFEM67M5H6DDRC" descr="3OQVS5W3KNJG71LCSAW019NJP" hidden="1">
          <a:extLst>
            <a:ext uri="{FF2B5EF4-FFF2-40B4-BE49-F238E27FC236}">
              <a16:creationId xmlns="" xmlns:a16="http://schemas.microsoft.com/office/drawing/2014/main" id="{00000000-0008-0000-0100-00000C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3952875" y="304800"/>
    <xdr:ext cx="2692400" cy="415925"/>
    <xdr:pic macro="[1]!DesignIconClicked">
      <xdr:nvPicPr>
        <xdr:cNvPr id="2087" name="BExGLL7F0AMZS0L5LN46VO8A4OR4" descr="D35ND0JILANPKP1M7KOGQB3G6" hidden="1">
          <a:extLst>
            <a:ext uri="{FF2B5EF4-FFF2-40B4-BE49-F238E27FC236}">
              <a16:creationId xmlns="" xmlns:a16="http://schemas.microsoft.com/office/drawing/2014/main" id="{00000000-0008-0000-0100-000027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952875" y="304800"/>
          <a:ext cx="2692400" cy="4159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7175" y="0"/>
    <xdr:ext cx="492125" cy="292100"/>
    <xdr:pic macro="[1]!DesignIconClicked">
      <xdr:nvPicPr>
        <xdr:cNvPr id="2095" name="BExZVN42A177LEC6IPYAGJI8LF86" descr="XY0N02Z21UGFBLNWUW4NLP0JV" hidden="1">
          <a:extLst>
            <a:ext uri="{FF2B5EF4-FFF2-40B4-BE49-F238E27FC236}">
              <a16:creationId xmlns="" xmlns:a16="http://schemas.microsoft.com/office/drawing/2014/main" id="{00000000-0008-0000-0100-00002F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7175" y="0"/>
          <a:ext cx="492125" cy="29210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4" name="BExUDLAY93K0UZJDTTURDFVU8JTQ" descr="B2RDJ4MCWXJF922PADE784PX6" hidden="1">
          <a:extLst>
            <a:ext uri="{FF2B5EF4-FFF2-40B4-BE49-F238E27FC236}">
              <a16:creationId xmlns="" xmlns:a16="http://schemas.microsoft.com/office/drawing/2014/main" id="{00000000-0008-0000-0100-000006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657975" y="1104900"/>
    <xdr:ext cx="2501900" cy="0"/>
    <xdr:pic macro="[1]!DesignIconClicked">
      <xdr:nvPicPr>
        <xdr:cNvPr id="2058" name="BExOAO5F6DQNL3T99SCQUI1V5YFP" descr="QD63FMH2M443ZK5KXEEK6PC7V" hidden="1">
          <a:extLst>
            <a:ext uri="{FF2B5EF4-FFF2-40B4-BE49-F238E27FC236}">
              <a16:creationId xmlns="" xmlns:a16="http://schemas.microsoft.com/office/drawing/2014/main" id="{00000000-0008-0000-0100-00000A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657975" y="1104900"/>
    <xdr:ext cx="2501900" cy="0"/>
    <xdr:pic macro="[1]!DesignIconClicked">
      <xdr:nvPicPr>
        <xdr:cNvPr id="2059" name="BEx9HI995VIDGWB3O6URON2VM6AX" descr="QBM79T8SR6ZR1JPU49VFEBSRL" hidden="1">
          <a:extLst>
            <a:ext uri="{FF2B5EF4-FFF2-40B4-BE49-F238E27FC236}">
              <a16:creationId xmlns="" xmlns:a16="http://schemas.microsoft.com/office/drawing/2014/main" id="{00000000-0008-0000-0100-00000B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5" name="BExU57NIVO7OMPU5I47IYD27S3KA" descr="B0ZJHZS0F6AKHRWHNPQ63PUCZ" hidden="1">
          <a:extLst>
            <a:ext uri="{FF2B5EF4-FFF2-40B4-BE49-F238E27FC236}">
              <a16:creationId xmlns="" xmlns:a16="http://schemas.microsoft.com/office/drawing/2014/main" id="{00000000-0008-0000-0100-000007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896225" y="304800"/>
    <xdr:ext cx="2501900" cy="415925"/>
    <xdr:pic macro="[1]!DesignIconClicked">
      <xdr:nvPicPr>
        <xdr:cNvPr id="2086" name="BExKKKF0KR8NZVC9DTQM1WWB39Z0" descr="OBT7FD107OXHE7ODUYPXG58YJ" hidden="1">
          <a:extLst>
            <a:ext uri="{FF2B5EF4-FFF2-40B4-BE49-F238E27FC236}">
              <a16:creationId xmlns="" xmlns:a16="http://schemas.microsoft.com/office/drawing/2014/main" id="{00000000-0008-0000-0100-000026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896225" y="304800"/>
          <a:ext cx="2501900" cy="4159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657975" y="1104900"/>
    <xdr:ext cx="2501900" cy="0"/>
    <xdr:pic macro="[1]!DesignIconClicked">
      <xdr:nvPicPr>
        <xdr:cNvPr id="2057" name="BExTURJ5TAR0ZJAQ9GFN2NYJHBR4" descr="MP5QHF75QS9DUY49Y420JXM2E" hidden="1">
          <a:extLst>
            <a:ext uri="{FF2B5EF4-FFF2-40B4-BE49-F238E27FC236}">
              <a16:creationId xmlns="" xmlns:a16="http://schemas.microsoft.com/office/drawing/2014/main" id="{00000000-0008-0000-0100-000009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3" name="BExSGRWGUS63FMXGQMK12OH01K95" descr="Q5Z07EYJE0MBNAL39Q2BTCRTU" hidden="1">
          <a:extLst>
            <a:ext uri="{FF2B5EF4-FFF2-40B4-BE49-F238E27FC236}">
              <a16:creationId xmlns="" xmlns:a16="http://schemas.microsoft.com/office/drawing/2014/main" id="{00000000-0008-0000-0100-000005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0" name="BExMPEQDEVM9ZOPSFIVZP3KR132B" descr="U1604WEUYS8LYRGCK4LICYKL9" hidden="1">
          <a:extLst>
            <a:ext uri="{FF2B5EF4-FFF2-40B4-BE49-F238E27FC236}">
              <a16:creationId xmlns="" xmlns:a16="http://schemas.microsoft.com/office/drawing/2014/main" id="{00000000-0008-0000-0100-000002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1" name="BEx01K769RJVIIWSRZ0ARO7KDLX8" descr="XR64X3LHID9RXDX8WC99U85PF" hidden="1">
          <a:extLst>
            <a:ext uri="{FF2B5EF4-FFF2-40B4-BE49-F238E27FC236}">
              <a16:creationId xmlns="" xmlns:a16="http://schemas.microsoft.com/office/drawing/2014/main" id="{00000000-0008-0000-0100-000003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2" name="BExO8RTDKDQMQJ7A8W8P2TOHUDH2" descr="VPP77LRAGJ44NV8EVDMZ8FCEN" hidden="1">
          <a:extLst>
            <a:ext uri="{FF2B5EF4-FFF2-40B4-BE49-F238E27FC236}">
              <a16:creationId xmlns="" xmlns:a16="http://schemas.microsoft.com/office/drawing/2014/main" id="{00000000-0008-0000-0100-000004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657975" y="1104900"/>
    <xdr:ext cx="2501900" cy="0"/>
    <xdr:pic macro="[1]!DesignIconClicked">
      <xdr:nvPicPr>
        <xdr:cNvPr id="2061" name="BEx0041RRI19D5ZFTDBCL8WAVJTB" descr="H3BV6LT962ERI9HFHZFWSTS8B" hidden="1">
          <a:extLst>
            <a:ext uri="{FF2B5EF4-FFF2-40B4-BE49-F238E27FC236}">
              <a16:creationId xmlns="" xmlns:a16="http://schemas.microsoft.com/office/drawing/2014/main" id="{00000000-0008-0000-0100-00000D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657975" y="1104900"/>
    <xdr:ext cx="2501900" cy="0"/>
    <xdr:pic macro="[1]!DesignIconClicked">
      <xdr:nvPicPr>
        <xdr:cNvPr id="2056" name="BExIIGEM0AMOSRAZQRDPJ1KNDX7H" descr="F4CUDT4I8CDM8GHW7JG5WP6CT" hidden="1">
          <a:extLst>
            <a:ext uri="{FF2B5EF4-FFF2-40B4-BE49-F238E27FC236}">
              <a16:creationId xmlns="" xmlns:a16="http://schemas.microsoft.com/office/drawing/2014/main" id="{00000000-0008-0000-0100-000008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7175" y="1552575"/>
    <xdr:ext cx="0" cy="1416050"/>
    <xdr:pic macro="[1]!DesignIconClicked">
      <xdr:nvPicPr>
        <xdr:cNvPr id="2062" name="BExEZGWZLFTQF24ZE4DBSRHNCL2Y" descr="5G1A96VKMW4JK5G4PM3KVB8UT" hidden="1">
          <a:extLst>
            <a:ext uri="{FF2B5EF4-FFF2-40B4-BE49-F238E27FC236}">
              <a16:creationId xmlns="" xmlns:a16="http://schemas.microsoft.com/office/drawing/2014/main" id="{00000000-0008-0000-0100-00000E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57175" y="1552575"/>
          <a:ext cx="0" cy="14160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552575"/>
    <xdr:ext cx="9636125" cy="7559675"/>
    <xdr:pic macro="[1]!DesignIconClicked">
      <xdr:nvPicPr>
        <xdr:cNvPr id="2063" name="BExXRND8208TWULE9S50U89VKPB7" descr="ETUGZV0SKTQDQB8JOYY0DCX79" hidden="1">
          <a:extLst>
            <a:ext uri="{FF2B5EF4-FFF2-40B4-BE49-F238E27FC236}">
              <a16:creationId xmlns="" xmlns:a16="http://schemas.microsoft.com/office/drawing/2014/main" id="{00000000-0008-0000-0100-00000F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62000" y="1552575"/>
          <a:ext cx="9636125" cy="755967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11</xdr:col>
      <xdr:colOff>1216025</xdr:colOff>
      <xdr:row>79</xdr:row>
      <xdr:rowOff>130175</xdr:rowOff>
    </xdr:to>
    <xdr:pic macro="[1]!DesignIconClicked">
      <xdr:nvPicPr>
        <xdr:cNvPr id="2" name="BExW3X39HW6RW7GYLL7G42SKHD3F" hidden="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19300"/>
          <a:ext cx="9712325" cy="9417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215900</xdr:rowOff>
    </xdr:to>
    <xdr:pic macro="[1]!DesignIconClicked">
      <xdr:nvPicPr>
        <xdr:cNvPr id="3" name="BExY3KZH6ZVYUEQWYPBQGA7YHKKL" hidden="1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9550" y="171450"/>
          <a:ext cx="0" cy="2159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149225</xdr:rowOff>
    </xdr:to>
    <xdr:pic macro="[1]!DesignIconClicked">
      <xdr:nvPicPr>
        <xdr:cNvPr id="5" name="BEx759D1H7R6JU460KD1KPARCPUG" hidden="1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9550" y="657225"/>
          <a:ext cx="0" cy="14922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244475</xdr:rowOff>
    </xdr:to>
    <xdr:pic macro="[1]!DesignIconClicked">
      <xdr:nvPicPr>
        <xdr:cNvPr id="4" name="BExZWQDI3FZDH5402LIWUETMJYQT" hidden="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9550" y="400050"/>
          <a:ext cx="0" cy="244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33</xdr:col>
      <xdr:colOff>19050</xdr:colOff>
      <xdr:row>1</xdr:row>
      <xdr:rowOff>9525</xdr:rowOff>
    </xdr:to>
    <xdr:pic>
      <xdr:nvPicPr>
        <xdr:cNvPr id="3073" name="Picture 1">
          <a:extLst>
            <a:ext uri="{FF2B5EF4-FFF2-40B4-BE49-F238E27FC236}">
              <a16:creationId xmlns="" xmlns:a16="http://schemas.microsoft.com/office/drawing/2014/main" id="{00000000-0008-0000-04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200120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6</xdr:col>
      <xdr:colOff>0</xdr:colOff>
      <xdr:row>13</xdr:row>
      <xdr:rowOff>28575</xdr:rowOff>
    </xdr:from>
    <xdr:to>
      <xdr:col>16</xdr:col>
      <xdr:colOff>200025</xdr:colOff>
      <xdr:row>42</xdr:row>
      <xdr:rowOff>28575</xdr:rowOff>
    </xdr:to>
    <xdr:graphicFrame macro="">
      <xdr:nvGraphicFramePr>
        <xdr:cNvPr id="3631" name="Chart 15">
          <a:extLst>
            <a:ext uri="{FF2B5EF4-FFF2-40B4-BE49-F238E27FC236}">
              <a16:creationId xmlns="" xmlns:a16="http://schemas.microsoft.com/office/drawing/2014/main" id="{00000000-0008-0000-0400-00002F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142875</xdr:colOff>
      <xdr:row>15</xdr:row>
      <xdr:rowOff>0</xdr:rowOff>
    </xdr:to>
    <xdr:pic macro="[1]!DesignIconClicked">
      <xdr:nvPicPr>
        <xdr:cNvPr id="3089" name="BExMJ8SV739S7OHOD6U6SFYP97Q2" hidden="1">
          <a:extLst>
            <a:ext uri="{FF2B5EF4-FFF2-40B4-BE49-F238E27FC236}">
              <a16:creationId xmlns="" xmlns:a16="http://schemas.microsoft.com/office/drawing/2014/main" id="{00000000-0008-0000-0400-00001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14</xdr:row>
      <xdr:rowOff>19050</xdr:rowOff>
    </xdr:from>
    <xdr:to>
      <xdr:col>5</xdr:col>
      <xdr:colOff>314325</xdr:colOff>
      <xdr:row>15</xdr:row>
      <xdr:rowOff>0</xdr:rowOff>
    </xdr:to>
    <xdr:pic macro="[1]!DesignIconClicked">
      <xdr:nvPicPr>
        <xdr:cNvPr id="3090" name="BExQGD6IOUL7IBCDFE6CJPBV8MUL" hidden="1">
          <a:extLst>
            <a:ext uri="{FF2B5EF4-FFF2-40B4-BE49-F238E27FC236}">
              <a16:creationId xmlns="" xmlns:a16="http://schemas.microsoft.com/office/drawing/2014/main" id="{00000000-0008-0000-0400-00001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14</xdr:row>
      <xdr:rowOff>19050</xdr:rowOff>
    </xdr:from>
    <xdr:ext cx="123825" cy="123825"/>
    <xdr:pic macro="[1]!DesignIconClicked">
      <xdr:nvPicPr>
        <xdr:cNvPr id="3091" name="BExD9X028KN82OQ34SFJXO5DMAOJ" hidden="1">
          <a:extLst>
            <a:ext uri="{FF2B5EF4-FFF2-40B4-BE49-F238E27FC236}">
              <a16:creationId xmlns="" xmlns:a16="http://schemas.microsoft.com/office/drawing/2014/main" id="{00000000-0008-0000-0400-00001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15</xdr:row>
      <xdr:rowOff>28575</xdr:rowOff>
    </xdr:from>
    <xdr:to>
      <xdr:col>5</xdr:col>
      <xdr:colOff>142875</xdr:colOff>
      <xdr:row>16</xdr:row>
      <xdr:rowOff>9525</xdr:rowOff>
    </xdr:to>
    <xdr:pic macro="[1]!DesignIconClicked">
      <xdr:nvPicPr>
        <xdr:cNvPr id="3092" name="BExW5MDJ8C7RRPM9H8TFBMDWHG8F" hidden="1">
          <a:extLst>
            <a:ext uri="{FF2B5EF4-FFF2-40B4-BE49-F238E27FC236}">
              <a16:creationId xmlns="" xmlns:a16="http://schemas.microsoft.com/office/drawing/2014/main" id="{00000000-0008-0000-0400-00001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15</xdr:row>
      <xdr:rowOff>28575</xdr:rowOff>
    </xdr:from>
    <xdr:to>
      <xdr:col>5</xdr:col>
      <xdr:colOff>314325</xdr:colOff>
      <xdr:row>16</xdr:row>
      <xdr:rowOff>9525</xdr:rowOff>
    </xdr:to>
    <xdr:pic macro="[1]!DesignIconClicked">
      <xdr:nvPicPr>
        <xdr:cNvPr id="3093" name="BExJ1DBQDXNR9QQG371TBPHRW1W1" hidden="1">
          <a:extLst>
            <a:ext uri="{FF2B5EF4-FFF2-40B4-BE49-F238E27FC236}">
              <a16:creationId xmlns="" xmlns:a16="http://schemas.microsoft.com/office/drawing/2014/main" id="{00000000-0008-0000-0400-00001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15</xdr:row>
      <xdr:rowOff>28575</xdr:rowOff>
    </xdr:from>
    <xdr:ext cx="123825" cy="123825"/>
    <xdr:pic macro="[1]!DesignIconClicked">
      <xdr:nvPicPr>
        <xdr:cNvPr id="3094" name="BEx1MHHDB80ZDSYCXZBRRO7AL1EB" hidden="1">
          <a:extLst>
            <a:ext uri="{FF2B5EF4-FFF2-40B4-BE49-F238E27FC236}">
              <a16:creationId xmlns="" xmlns:a16="http://schemas.microsoft.com/office/drawing/2014/main" id="{00000000-0008-0000-04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16</xdr:row>
      <xdr:rowOff>28575</xdr:rowOff>
    </xdr:from>
    <xdr:to>
      <xdr:col>5</xdr:col>
      <xdr:colOff>142875</xdr:colOff>
      <xdr:row>17</xdr:row>
      <xdr:rowOff>9525</xdr:rowOff>
    </xdr:to>
    <xdr:pic macro="[1]!DesignIconClicked">
      <xdr:nvPicPr>
        <xdr:cNvPr id="3095" name="BEx5M7D0OWVY0JFHCGG5Y11MMFAT" hidden="1">
          <a:extLst>
            <a:ext uri="{FF2B5EF4-FFF2-40B4-BE49-F238E27FC236}">
              <a16:creationId xmlns="" xmlns:a16="http://schemas.microsoft.com/office/drawing/2014/main" id="{00000000-0008-0000-04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16</xdr:row>
      <xdr:rowOff>28575</xdr:rowOff>
    </xdr:from>
    <xdr:to>
      <xdr:col>5</xdr:col>
      <xdr:colOff>314325</xdr:colOff>
      <xdr:row>17</xdr:row>
      <xdr:rowOff>9525</xdr:rowOff>
    </xdr:to>
    <xdr:pic macro="[1]!DesignIconClicked">
      <xdr:nvPicPr>
        <xdr:cNvPr id="3096" name="BExIPAWQ9Z19AA5PIGEH094DYP51" hidden="1">
          <a:extLst>
            <a:ext uri="{FF2B5EF4-FFF2-40B4-BE49-F238E27FC236}">
              <a16:creationId xmlns="" xmlns:a16="http://schemas.microsoft.com/office/drawing/2014/main" id="{00000000-0008-0000-0400-00001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16</xdr:row>
      <xdr:rowOff>28575</xdr:rowOff>
    </xdr:from>
    <xdr:ext cx="123825" cy="123825"/>
    <xdr:pic macro="[1]!DesignIconClicked">
      <xdr:nvPicPr>
        <xdr:cNvPr id="3097" name="BExZQRC65HRX1R2FOOBPQKAO82VE" hidden="1">
          <a:extLst>
            <a:ext uri="{FF2B5EF4-FFF2-40B4-BE49-F238E27FC236}">
              <a16:creationId xmlns="" xmlns:a16="http://schemas.microsoft.com/office/drawing/2014/main" id="{00000000-0008-0000-0400-00001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17</xdr:row>
      <xdr:rowOff>28575</xdr:rowOff>
    </xdr:from>
    <xdr:to>
      <xdr:col>5</xdr:col>
      <xdr:colOff>142875</xdr:colOff>
      <xdr:row>18</xdr:row>
      <xdr:rowOff>9525</xdr:rowOff>
    </xdr:to>
    <xdr:pic macro="[1]!DesignIconClicked">
      <xdr:nvPicPr>
        <xdr:cNvPr id="3098" name="BExZLMFB2IT1ZBUGK1QEXXW2JKFN" hidden="1">
          <a:extLst>
            <a:ext uri="{FF2B5EF4-FFF2-40B4-BE49-F238E27FC236}">
              <a16:creationId xmlns="" xmlns:a16="http://schemas.microsoft.com/office/drawing/2014/main" id="{00000000-0008-0000-0400-00001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17</xdr:row>
      <xdr:rowOff>28575</xdr:rowOff>
    </xdr:from>
    <xdr:to>
      <xdr:col>5</xdr:col>
      <xdr:colOff>314325</xdr:colOff>
      <xdr:row>18</xdr:row>
      <xdr:rowOff>9525</xdr:rowOff>
    </xdr:to>
    <xdr:pic macro="[1]!DesignIconClicked">
      <xdr:nvPicPr>
        <xdr:cNvPr id="3099" name="BExAXCVDII2N4N3BBFD9E2NMP0J5" hidden="1">
          <a:extLst>
            <a:ext uri="{FF2B5EF4-FFF2-40B4-BE49-F238E27FC236}">
              <a16:creationId xmlns="" xmlns:a16="http://schemas.microsoft.com/office/drawing/2014/main" id="{00000000-0008-0000-04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17</xdr:row>
      <xdr:rowOff>28575</xdr:rowOff>
    </xdr:from>
    <xdr:ext cx="123825" cy="123825"/>
    <xdr:pic macro="[1]!DesignIconClicked">
      <xdr:nvPicPr>
        <xdr:cNvPr id="3100" name="BExONHU55R6I4QLKW2SHYXDFC6RV" hidden="1">
          <a:extLst>
            <a:ext uri="{FF2B5EF4-FFF2-40B4-BE49-F238E27FC236}">
              <a16:creationId xmlns="" xmlns:a16="http://schemas.microsoft.com/office/drawing/2014/main" id="{00000000-0008-0000-04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18</xdr:row>
      <xdr:rowOff>19050</xdr:rowOff>
    </xdr:from>
    <xdr:to>
      <xdr:col>5</xdr:col>
      <xdr:colOff>142875</xdr:colOff>
      <xdr:row>19</xdr:row>
      <xdr:rowOff>0</xdr:rowOff>
    </xdr:to>
    <xdr:pic macro="[1]!DesignIconClicked">
      <xdr:nvPicPr>
        <xdr:cNvPr id="3101" name="BEx9FZ9EZGAWK67Z810S8BQYD12S" hidden="1">
          <a:extLst>
            <a:ext uri="{FF2B5EF4-FFF2-40B4-BE49-F238E27FC236}">
              <a16:creationId xmlns="" xmlns:a16="http://schemas.microsoft.com/office/drawing/2014/main" id="{00000000-0008-0000-0400-00001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18</xdr:row>
      <xdr:rowOff>19050</xdr:rowOff>
    </xdr:from>
    <xdr:to>
      <xdr:col>5</xdr:col>
      <xdr:colOff>314325</xdr:colOff>
      <xdr:row>19</xdr:row>
      <xdr:rowOff>0</xdr:rowOff>
    </xdr:to>
    <xdr:pic macro="[1]!DesignIconClicked">
      <xdr:nvPicPr>
        <xdr:cNvPr id="3102" name="BExKMR374I5SLJI2H6S92BNFJ62U" hidden="1">
          <a:extLst>
            <a:ext uri="{FF2B5EF4-FFF2-40B4-BE49-F238E27FC236}">
              <a16:creationId xmlns="" xmlns:a16="http://schemas.microsoft.com/office/drawing/2014/main" id="{00000000-0008-0000-0400-00001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18</xdr:row>
      <xdr:rowOff>19050</xdr:rowOff>
    </xdr:from>
    <xdr:ext cx="123825" cy="123825"/>
    <xdr:pic macro="[1]!DesignIconClicked">
      <xdr:nvPicPr>
        <xdr:cNvPr id="3103" name="BExTUUJ2XZHWHBG2RZLWKQUKC1X9" hidden="1">
          <a:extLst>
            <a:ext uri="{FF2B5EF4-FFF2-40B4-BE49-F238E27FC236}">
              <a16:creationId xmlns="" xmlns:a16="http://schemas.microsoft.com/office/drawing/2014/main" id="{00000000-0008-0000-0400-00001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19</xdr:row>
      <xdr:rowOff>19050</xdr:rowOff>
    </xdr:from>
    <xdr:to>
      <xdr:col>5</xdr:col>
      <xdr:colOff>142875</xdr:colOff>
      <xdr:row>20</xdr:row>
      <xdr:rowOff>0</xdr:rowOff>
    </xdr:to>
    <xdr:pic macro="[1]!DesignIconClicked">
      <xdr:nvPicPr>
        <xdr:cNvPr id="3104" name="BExIW1O0YR1GRGRY4OL8O4LY43J9" hidden="1">
          <a:extLst>
            <a:ext uri="{FF2B5EF4-FFF2-40B4-BE49-F238E27FC236}">
              <a16:creationId xmlns="" xmlns:a16="http://schemas.microsoft.com/office/drawing/2014/main" id="{00000000-0008-0000-0400-00002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19</xdr:row>
      <xdr:rowOff>19050</xdr:rowOff>
    </xdr:from>
    <xdr:to>
      <xdr:col>5</xdr:col>
      <xdr:colOff>314325</xdr:colOff>
      <xdr:row>20</xdr:row>
      <xdr:rowOff>0</xdr:rowOff>
    </xdr:to>
    <xdr:pic macro="[1]!DesignIconClicked">
      <xdr:nvPicPr>
        <xdr:cNvPr id="3105" name="BExF7UPUFHMEGZAB1SPYZSOUFTAM" hidden="1">
          <a:extLst>
            <a:ext uri="{FF2B5EF4-FFF2-40B4-BE49-F238E27FC236}">
              <a16:creationId xmlns="" xmlns:a16="http://schemas.microsoft.com/office/drawing/2014/main" id="{00000000-0008-0000-04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19</xdr:row>
      <xdr:rowOff>19050</xdr:rowOff>
    </xdr:from>
    <xdr:ext cx="123825" cy="123825"/>
    <xdr:pic macro="[1]!DesignIconClicked">
      <xdr:nvPicPr>
        <xdr:cNvPr id="3106" name="BExKQDWMRVP76Y4WYQZAXHYH7BW1" hidden="1">
          <a:extLst>
            <a:ext uri="{FF2B5EF4-FFF2-40B4-BE49-F238E27FC236}">
              <a16:creationId xmlns="" xmlns:a16="http://schemas.microsoft.com/office/drawing/2014/main" id="{00000000-0008-0000-0400-00002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20</xdr:row>
      <xdr:rowOff>28575</xdr:rowOff>
    </xdr:from>
    <xdr:to>
      <xdr:col>5</xdr:col>
      <xdr:colOff>142875</xdr:colOff>
      <xdr:row>21</xdr:row>
      <xdr:rowOff>9525</xdr:rowOff>
    </xdr:to>
    <xdr:pic macro="[1]!DesignIconClicked">
      <xdr:nvPicPr>
        <xdr:cNvPr id="3107" name="BEx1KKUIQN903WVY4KND8NDRZH66" hidden="1">
          <a:extLst>
            <a:ext uri="{FF2B5EF4-FFF2-40B4-BE49-F238E27FC236}">
              <a16:creationId xmlns="" xmlns:a16="http://schemas.microsoft.com/office/drawing/2014/main" id="{00000000-0008-0000-0400-00002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20</xdr:row>
      <xdr:rowOff>28575</xdr:rowOff>
    </xdr:from>
    <xdr:to>
      <xdr:col>5</xdr:col>
      <xdr:colOff>314325</xdr:colOff>
      <xdr:row>21</xdr:row>
      <xdr:rowOff>9525</xdr:rowOff>
    </xdr:to>
    <xdr:pic macro="[1]!DesignIconClicked">
      <xdr:nvPicPr>
        <xdr:cNvPr id="3108" name="BExD9ULRVZCAYHUQ27T5HBXSIPD8" hidden="1">
          <a:extLst>
            <a:ext uri="{FF2B5EF4-FFF2-40B4-BE49-F238E27FC236}">
              <a16:creationId xmlns="" xmlns:a16="http://schemas.microsoft.com/office/drawing/2014/main" id="{00000000-0008-0000-0400-00002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20</xdr:row>
      <xdr:rowOff>28575</xdr:rowOff>
    </xdr:from>
    <xdr:ext cx="123825" cy="123825"/>
    <xdr:pic macro="[1]!DesignIconClicked">
      <xdr:nvPicPr>
        <xdr:cNvPr id="3109" name="BEx3DE8U6SVRAQW2R1UPTRM2T3FK" hidden="1">
          <a:extLst>
            <a:ext uri="{FF2B5EF4-FFF2-40B4-BE49-F238E27FC236}">
              <a16:creationId xmlns="" xmlns:a16="http://schemas.microsoft.com/office/drawing/2014/main" id="{00000000-0008-0000-0400-00002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21</xdr:row>
      <xdr:rowOff>28575</xdr:rowOff>
    </xdr:from>
    <xdr:to>
      <xdr:col>5</xdr:col>
      <xdr:colOff>142875</xdr:colOff>
      <xdr:row>22</xdr:row>
      <xdr:rowOff>9525</xdr:rowOff>
    </xdr:to>
    <xdr:pic macro="[1]!DesignIconClicked">
      <xdr:nvPicPr>
        <xdr:cNvPr id="3110" name="BEx9J61NV2XE051NL9UMGCEHJ3A6" hidden="1">
          <a:extLst>
            <a:ext uri="{FF2B5EF4-FFF2-40B4-BE49-F238E27FC236}">
              <a16:creationId xmlns="" xmlns:a16="http://schemas.microsoft.com/office/drawing/2014/main" id="{00000000-0008-0000-0400-00002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21</xdr:row>
      <xdr:rowOff>28575</xdr:rowOff>
    </xdr:from>
    <xdr:to>
      <xdr:col>5</xdr:col>
      <xdr:colOff>314325</xdr:colOff>
      <xdr:row>22</xdr:row>
      <xdr:rowOff>9525</xdr:rowOff>
    </xdr:to>
    <xdr:pic macro="[1]!DesignIconClicked">
      <xdr:nvPicPr>
        <xdr:cNvPr id="3111" name="BEx3GSTMH9TP7K0H6YCQYJI1MOVC" hidden="1">
          <a:extLst>
            <a:ext uri="{FF2B5EF4-FFF2-40B4-BE49-F238E27FC236}">
              <a16:creationId xmlns="" xmlns:a16="http://schemas.microsoft.com/office/drawing/2014/main" id="{00000000-0008-0000-0400-00002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21</xdr:row>
      <xdr:rowOff>28575</xdr:rowOff>
    </xdr:from>
    <xdr:ext cx="123825" cy="123825"/>
    <xdr:pic macro="[1]!DesignIconClicked">
      <xdr:nvPicPr>
        <xdr:cNvPr id="3112" name="BExKRQRBU4YG6145MP0RHXJFPEGM" hidden="1">
          <a:extLst>
            <a:ext uri="{FF2B5EF4-FFF2-40B4-BE49-F238E27FC236}">
              <a16:creationId xmlns="" xmlns:a16="http://schemas.microsoft.com/office/drawing/2014/main" id="{00000000-0008-0000-0400-00002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22</xdr:row>
      <xdr:rowOff>19050</xdr:rowOff>
    </xdr:from>
    <xdr:to>
      <xdr:col>5</xdr:col>
      <xdr:colOff>142875</xdr:colOff>
      <xdr:row>23</xdr:row>
      <xdr:rowOff>0</xdr:rowOff>
    </xdr:to>
    <xdr:pic macro="[1]!DesignIconClicked">
      <xdr:nvPicPr>
        <xdr:cNvPr id="3113" name="BExMQIQP3LB9Z5YSUWNF0JGFV33R" hidden="1">
          <a:extLst>
            <a:ext uri="{FF2B5EF4-FFF2-40B4-BE49-F238E27FC236}">
              <a16:creationId xmlns="" xmlns:a16="http://schemas.microsoft.com/office/drawing/2014/main" id="{00000000-0008-0000-0400-00002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22</xdr:row>
      <xdr:rowOff>19050</xdr:rowOff>
    </xdr:from>
    <xdr:to>
      <xdr:col>5</xdr:col>
      <xdr:colOff>314325</xdr:colOff>
      <xdr:row>23</xdr:row>
      <xdr:rowOff>0</xdr:rowOff>
    </xdr:to>
    <xdr:pic macro="[1]!DesignIconClicked">
      <xdr:nvPicPr>
        <xdr:cNvPr id="3114" name="BExB2TMIKI1ND0Q7COI2AW61PBSD" hidden="1">
          <a:extLst>
            <a:ext uri="{FF2B5EF4-FFF2-40B4-BE49-F238E27FC236}">
              <a16:creationId xmlns="" xmlns:a16="http://schemas.microsoft.com/office/drawing/2014/main" id="{00000000-0008-0000-0400-00002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22</xdr:row>
      <xdr:rowOff>19050</xdr:rowOff>
    </xdr:from>
    <xdr:ext cx="123825" cy="123825"/>
    <xdr:pic macro="[1]!DesignIconClicked">
      <xdr:nvPicPr>
        <xdr:cNvPr id="3115" name="BExGPSEJEX37UKFPTVV1WERKSG54" hidden="1">
          <a:extLst>
            <a:ext uri="{FF2B5EF4-FFF2-40B4-BE49-F238E27FC236}">
              <a16:creationId xmlns="" xmlns:a16="http://schemas.microsoft.com/office/drawing/2014/main" id="{00000000-0008-0000-0400-00002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23</xdr:row>
      <xdr:rowOff>28575</xdr:rowOff>
    </xdr:from>
    <xdr:to>
      <xdr:col>5</xdr:col>
      <xdr:colOff>142875</xdr:colOff>
      <xdr:row>24</xdr:row>
      <xdr:rowOff>9525</xdr:rowOff>
    </xdr:to>
    <xdr:pic macro="[1]!DesignIconClicked">
      <xdr:nvPicPr>
        <xdr:cNvPr id="3116" name="BEx7IEL2X2EOW0P4TFS7X0QH8ZXI" hidden="1">
          <a:extLst>
            <a:ext uri="{FF2B5EF4-FFF2-40B4-BE49-F238E27FC236}">
              <a16:creationId xmlns="" xmlns:a16="http://schemas.microsoft.com/office/drawing/2014/main" id="{00000000-0008-0000-04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23</xdr:row>
      <xdr:rowOff>28575</xdr:rowOff>
    </xdr:from>
    <xdr:to>
      <xdr:col>5</xdr:col>
      <xdr:colOff>314325</xdr:colOff>
      <xdr:row>24</xdr:row>
      <xdr:rowOff>9525</xdr:rowOff>
    </xdr:to>
    <xdr:pic macro="[1]!DesignIconClicked">
      <xdr:nvPicPr>
        <xdr:cNvPr id="3117" name="BExO7NI9QBLS19JRUKM6IWXN9OOK" hidden="1">
          <a:extLst>
            <a:ext uri="{FF2B5EF4-FFF2-40B4-BE49-F238E27FC236}">
              <a16:creationId xmlns="" xmlns:a16="http://schemas.microsoft.com/office/drawing/2014/main" id="{00000000-0008-0000-0400-00002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8" name="BExIUCIWENAH3Y6YPHNZP1FAAY10" hidden="1">
          <a:extLst>
            <a:ext uri="{FF2B5EF4-FFF2-40B4-BE49-F238E27FC236}">
              <a16:creationId xmlns="" xmlns:a16="http://schemas.microsoft.com/office/drawing/2014/main" id="{00000000-0008-0000-0400-00002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9" name="BExGXP9OE5Z8HOBOJ95ESG2D6DUV" hidden="1">
          <a:extLst>
            <a:ext uri="{FF2B5EF4-FFF2-40B4-BE49-F238E27FC236}">
              <a16:creationId xmlns="" xmlns:a16="http://schemas.microsoft.com/office/drawing/2014/main" id="{00000000-0008-0000-0400-00002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24</xdr:row>
      <xdr:rowOff>28575</xdr:rowOff>
    </xdr:from>
    <xdr:to>
      <xdr:col>5</xdr:col>
      <xdr:colOff>142875</xdr:colOff>
      <xdr:row>25</xdr:row>
      <xdr:rowOff>9525</xdr:rowOff>
    </xdr:to>
    <xdr:pic macro="[1]!DesignIconClicked">
      <xdr:nvPicPr>
        <xdr:cNvPr id="3120" name="BExW2Y0W45S531GFG2P4UIMGFRG4" hidden="1">
          <a:extLst>
            <a:ext uri="{FF2B5EF4-FFF2-40B4-BE49-F238E27FC236}">
              <a16:creationId xmlns="" xmlns:a16="http://schemas.microsoft.com/office/drawing/2014/main" id="{00000000-0008-0000-0400-00003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24</xdr:row>
      <xdr:rowOff>28575</xdr:rowOff>
    </xdr:from>
    <xdr:to>
      <xdr:col>5</xdr:col>
      <xdr:colOff>314325</xdr:colOff>
      <xdr:row>25</xdr:row>
      <xdr:rowOff>9525</xdr:rowOff>
    </xdr:to>
    <xdr:pic macro="[1]!DesignIconClicked">
      <xdr:nvPicPr>
        <xdr:cNvPr id="3121" name="BExEVMGHLGEICJ8WR2F8QMAK8MOQ" hidden="1">
          <a:extLst>
            <a:ext uri="{FF2B5EF4-FFF2-40B4-BE49-F238E27FC236}">
              <a16:creationId xmlns="" xmlns:a16="http://schemas.microsoft.com/office/drawing/2014/main" id="{00000000-0008-0000-0400-00003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24</xdr:row>
      <xdr:rowOff>28575</xdr:rowOff>
    </xdr:from>
    <xdr:ext cx="123825" cy="123825"/>
    <xdr:pic macro="[1]!DesignIconClicked">
      <xdr:nvPicPr>
        <xdr:cNvPr id="3122" name="BExW18VRO3YYJYUKZP64P0K2VUVG" hidden="1">
          <a:extLst>
            <a:ext uri="{FF2B5EF4-FFF2-40B4-BE49-F238E27FC236}">
              <a16:creationId xmlns="" xmlns:a16="http://schemas.microsoft.com/office/drawing/2014/main" id="{00000000-0008-0000-0400-00003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25</xdr:row>
      <xdr:rowOff>28575</xdr:rowOff>
    </xdr:from>
    <xdr:to>
      <xdr:col>5</xdr:col>
      <xdr:colOff>142875</xdr:colOff>
      <xdr:row>26</xdr:row>
      <xdr:rowOff>9525</xdr:rowOff>
    </xdr:to>
    <xdr:pic macro="[1]!DesignIconClicked">
      <xdr:nvPicPr>
        <xdr:cNvPr id="3123" name="BExGZGI5S5R45KCZFSLCBJP7YMA9" hidden="1">
          <a:extLst>
            <a:ext uri="{FF2B5EF4-FFF2-40B4-BE49-F238E27FC236}">
              <a16:creationId xmlns="" xmlns:a16="http://schemas.microsoft.com/office/drawing/2014/main" id="{00000000-0008-0000-0400-00003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25</xdr:row>
      <xdr:rowOff>28575</xdr:rowOff>
    </xdr:from>
    <xdr:to>
      <xdr:col>5</xdr:col>
      <xdr:colOff>314325</xdr:colOff>
      <xdr:row>26</xdr:row>
      <xdr:rowOff>9525</xdr:rowOff>
    </xdr:to>
    <xdr:pic macro="[1]!DesignIconClicked">
      <xdr:nvPicPr>
        <xdr:cNvPr id="3124" name="BExRZZ3WB3HNDSA3YLJZAVFLF3HL" hidden="1">
          <a:extLst>
            <a:ext uri="{FF2B5EF4-FFF2-40B4-BE49-F238E27FC236}">
              <a16:creationId xmlns="" xmlns:a16="http://schemas.microsoft.com/office/drawing/2014/main" id="{00000000-0008-0000-0400-00003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25</xdr:row>
      <xdr:rowOff>28575</xdr:rowOff>
    </xdr:from>
    <xdr:ext cx="123825" cy="123825"/>
    <xdr:pic macro="[1]!DesignIconClicked">
      <xdr:nvPicPr>
        <xdr:cNvPr id="3125" name="BExMOSEG137YQHOQYSSQSHG5YH46" hidden="1">
          <a:extLst>
            <a:ext uri="{FF2B5EF4-FFF2-40B4-BE49-F238E27FC236}">
              <a16:creationId xmlns="" xmlns:a16="http://schemas.microsoft.com/office/drawing/2014/main" id="{00000000-0008-0000-0400-00003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26</xdr:row>
      <xdr:rowOff>19050</xdr:rowOff>
    </xdr:from>
    <xdr:to>
      <xdr:col>5</xdr:col>
      <xdr:colOff>142875</xdr:colOff>
      <xdr:row>27</xdr:row>
      <xdr:rowOff>0</xdr:rowOff>
    </xdr:to>
    <xdr:pic macro="[1]!DesignIconClicked">
      <xdr:nvPicPr>
        <xdr:cNvPr id="3126" name="BEx9HTN86LBSCYFYUY5JZ2A0F24K" hidden="1">
          <a:extLst>
            <a:ext uri="{FF2B5EF4-FFF2-40B4-BE49-F238E27FC236}">
              <a16:creationId xmlns="" xmlns:a16="http://schemas.microsoft.com/office/drawing/2014/main" id="{00000000-0008-0000-0400-00003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26</xdr:row>
      <xdr:rowOff>19050</xdr:rowOff>
    </xdr:from>
    <xdr:to>
      <xdr:col>5</xdr:col>
      <xdr:colOff>314325</xdr:colOff>
      <xdr:row>27</xdr:row>
      <xdr:rowOff>0</xdr:rowOff>
    </xdr:to>
    <xdr:pic macro="[1]!DesignIconClicked">
      <xdr:nvPicPr>
        <xdr:cNvPr id="3127" name="BExB33T7Z2C85T2SWCWZE05VGKUX" hidden="1">
          <a:extLst>
            <a:ext uri="{FF2B5EF4-FFF2-40B4-BE49-F238E27FC236}">
              <a16:creationId xmlns="" xmlns:a16="http://schemas.microsoft.com/office/drawing/2014/main" id="{00000000-0008-0000-0400-00003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8" name="BExOB414H67P2GMM86OZXUMXUY0N" hidden="1">
          <a:extLst>
            <a:ext uri="{FF2B5EF4-FFF2-40B4-BE49-F238E27FC236}">
              <a16:creationId xmlns="" xmlns:a16="http://schemas.microsoft.com/office/drawing/2014/main" id="{00000000-0008-0000-0400-00003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9" name="BEx3SW4UFVAXMRG40ZJOQLT2VED0" hidden="1">
          <a:extLst>
            <a:ext uri="{FF2B5EF4-FFF2-40B4-BE49-F238E27FC236}">
              <a16:creationId xmlns="" xmlns:a16="http://schemas.microsoft.com/office/drawing/2014/main" id="{00000000-0008-0000-0400-00003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27</xdr:row>
      <xdr:rowOff>19050</xdr:rowOff>
    </xdr:from>
    <xdr:to>
      <xdr:col>5</xdr:col>
      <xdr:colOff>142875</xdr:colOff>
      <xdr:row>28</xdr:row>
      <xdr:rowOff>0</xdr:rowOff>
    </xdr:to>
    <xdr:pic macro="[1]!DesignIconClicked">
      <xdr:nvPicPr>
        <xdr:cNvPr id="3130" name="BEx1MITTG5I0O7A3WINGWM41U3WZ" hidden="1">
          <a:extLst>
            <a:ext uri="{FF2B5EF4-FFF2-40B4-BE49-F238E27FC236}">
              <a16:creationId xmlns="" xmlns:a16="http://schemas.microsoft.com/office/drawing/2014/main" id="{00000000-0008-0000-0400-00003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27</xdr:row>
      <xdr:rowOff>19050</xdr:rowOff>
    </xdr:from>
    <xdr:to>
      <xdr:col>5</xdr:col>
      <xdr:colOff>314325</xdr:colOff>
      <xdr:row>28</xdr:row>
      <xdr:rowOff>0</xdr:rowOff>
    </xdr:to>
    <xdr:pic macro="[1]!DesignIconClicked">
      <xdr:nvPicPr>
        <xdr:cNvPr id="3131" name="BExISOFU7F2872HHSFRPPIDUU3QF" hidden="1">
          <a:extLst>
            <a:ext uri="{FF2B5EF4-FFF2-40B4-BE49-F238E27FC236}">
              <a16:creationId xmlns="" xmlns:a16="http://schemas.microsoft.com/office/drawing/2014/main" id="{00000000-0008-0000-0400-00003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27</xdr:row>
      <xdr:rowOff>19050</xdr:rowOff>
    </xdr:from>
    <xdr:ext cx="123825" cy="123825"/>
    <xdr:pic macro="[1]!DesignIconClicked">
      <xdr:nvPicPr>
        <xdr:cNvPr id="3132" name="BEx5KT5VA9BZASN43MUN3W9869C2" hidden="1">
          <a:extLst>
            <a:ext uri="{FF2B5EF4-FFF2-40B4-BE49-F238E27FC236}">
              <a16:creationId xmlns="" xmlns:a16="http://schemas.microsoft.com/office/drawing/2014/main" id="{00000000-0008-0000-0400-00003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28</xdr:row>
      <xdr:rowOff>28575</xdr:rowOff>
    </xdr:from>
    <xdr:to>
      <xdr:col>5</xdr:col>
      <xdr:colOff>142875</xdr:colOff>
      <xdr:row>29</xdr:row>
      <xdr:rowOff>9525</xdr:rowOff>
    </xdr:to>
    <xdr:pic macro="[1]!DesignIconClicked">
      <xdr:nvPicPr>
        <xdr:cNvPr id="3133" name="BExKJBWTGIAOWC6UP1RI7AZ4GF6L" hidden="1">
          <a:extLst>
            <a:ext uri="{FF2B5EF4-FFF2-40B4-BE49-F238E27FC236}">
              <a16:creationId xmlns="" xmlns:a16="http://schemas.microsoft.com/office/drawing/2014/main" id="{00000000-0008-0000-0400-00003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28</xdr:row>
      <xdr:rowOff>28575</xdr:rowOff>
    </xdr:from>
    <xdr:to>
      <xdr:col>5</xdr:col>
      <xdr:colOff>314325</xdr:colOff>
      <xdr:row>29</xdr:row>
      <xdr:rowOff>9525</xdr:rowOff>
    </xdr:to>
    <xdr:pic macro="[1]!DesignIconClicked">
      <xdr:nvPicPr>
        <xdr:cNvPr id="3134" name="BEx95WH41UYDY86TGWRNJBJREMHO" hidden="1">
          <a:extLst>
            <a:ext uri="{FF2B5EF4-FFF2-40B4-BE49-F238E27FC236}">
              <a16:creationId xmlns="" xmlns:a16="http://schemas.microsoft.com/office/drawing/2014/main" id="{00000000-0008-0000-0400-00003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28</xdr:row>
      <xdr:rowOff>28575</xdr:rowOff>
    </xdr:from>
    <xdr:ext cx="123825" cy="123825"/>
    <xdr:pic macro="[1]!DesignIconClicked">
      <xdr:nvPicPr>
        <xdr:cNvPr id="3135" name="BExQ2JOB7LLXXQ1WH2YV0Y1KX8FZ" hidden="1">
          <a:extLst>
            <a:ext uri="{FF2B5EF4-FFF2-40B4-BE49-F238E27FC236}">
              <a16:creationId xmlns="" xmlns:a16="http://schemas.microsoft.com/office/drawing/2014/main" id="{00000000-0008-0000-0400-00003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6</xdr:col>
      <xdr:colOff>0</xdr:colOff>
      <xdr:row>0</xdr:row>
      <xdr:rowOff>0</xdr:rowOff>
    </xdr:from>
    <xdr:to>
      <xdr:col>15</xdr:col>
      <xdr:colOff>523875</xdr:colOff>
      <xdr:row>1</xdr:row>
      <xdr:rowOff>57150</xdr:rowOff>
    </xdr:to>
    <xdr:sp macro="" textlink="">
      <xdr:nvSpPr>
        <xdr:cNvPr id="3679" name="TextQueryTitle">
          <a:extLst>
            <a:ext uri="{FF2B5EF4-FFF2-40B4-BE49-F238E27FC236}">
              <a16:creationId xmlns="" xmlns:a16="http://schemas.microsoft.com/office/drawing/2014/main" id="{00000000-0008-0000-0400-00005F0E0000}"/>
            </a:ext>
          </a:extLst>
        </xdr:cNvPr>
        <xdr:cNvSpPr txBox="1">
          <a:spLocks noChangeArrowheads="1"/>
        </xdr:cNvSpPr>
      </xdr:nvSpPr>
      <xdr:spPr bwMode="auto">
        <a:xfrm>
          <a:off x="762000" y="0"/>
          <a:ext cx="7315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n-US" sz="1400" b="1">
              <a:latin typeface="Arial" pitchFamily="34" charset="0"/>
              <a:cs typeface="Arial" pitchFamily="34" charset="0"/>
            </a:rPr>
            <a:t>Estado de Situacion Financiera Det A</a:t>
          </a:r>
        </a:p>
      </xdr:txBody>
    </xdr:sp>
    <xdr:clientData/>
  </xdr:twoCellAnchor>
  <xdr:twoCellAnchor editAs="absolute">
    <xdr:from>
      <xdr:col>0</xdr:col>
      <xdr:colOff>161925</xdr:colOff>
      <xdr:row>2</xdr:row>
      <xdr:rowOff>38100</xdr:rowOff>
    </xdr:from>
    <xdr:to>
      <xdr:col>5</xdr:col>
      <xdr:colOff>333375</xdr:colOff>
      <xdr:row>2</xdr:row>
      <xdr:rowOff>190500</xdr:rowOff>
    </xdr:to>
    <xdr:pic macro="[0]!Sheet3.Table_click">
      <xdr:nvPicPr>
        <xdr:cNvPr id="3693" name="TableA" descr="Table">
          <a:extLst>
            <a:ext uri="{FF2B5EF4-FFF2-40B4-BE49-F238E27FC236}">
              <a16:creationId xmlns="" xmlns:a16="http://schemas.microsoft.com/office/drawing/2014/main" id="{00000000-0008-0000-0400-00006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1925" y="771525"/>
          <a:ext cx="4286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38100</xdr:rowOff>
    </xdr:from>
    <xdr:to>
      <xdr:col>6</xdr:col>
      <xdr:colOff>466725</xdr:colOff>
      <xdr:row>2</xdr:row>
      <xdr:rowOff>190500</xdr:rowOff>
    </xdr:to>
    <xdr:pic macro="[0]!Sheet3.filterA_click">
      <xdr:nvPicPr>
        <xdr:cNvPr id="3694" name="FilterA" descr="Filter_pressed" hidden="1">
          <a:extLst>
            <a:ext uri="{FF2B5EF4-FFF2-40B4-BE49-F238E27FC236}">
              <a16:creationId xmlns="" xmlns:a16="http://schemas.microsoft.com/office/drawing/2014/main" id="{00000000-0008-0000-0400-00006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38100</xdr:rowOff>
    </xdr:from>
    <xdr:to>
      <xdr:col>6</xdr:col>
      <xdr:colOff>466725</xdr:colOff>
      <xdr:row>2</xdr:row>
      <xdr:rowOff>190500</xdr:rowOff>
    </xdr:to>
    <xdr:pic macro="[0]!Sheet3.filter_click">
      <xdr:nvPicPr>
        <xdr:cNvPr id="3695" name="Filter" descr="Filter">
          <a:extLst>
            <a:ext uri="{FF2B5EF4-FFF2-40B4-BE49-F238E27FC236}">
              <a16:creationId xmlns="" xmlns:a16="http://schemas.microsoft.com/office/drawing/2014/main" id="{00000000-0008-0000-0400-00006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104775</xdr:colOff>
      <xdr:row>2</xdr:row>
      <xdr:rowOff>190500</xdr:rowOff>
    </xdr:to>
    <xdr:pic macro="[0]!Sheet3.Info_click">
      <xdr:nvPicPr>
        <xdr:cNvPr id="3696" name="Info" descr="Information">
          <a:extLst>
            <a:ext uri="{FF2B5EF4-FFF2-40B4-BE49-F238E27FC236}">
              <a16:creationId xmlns="" xmlns:a16="http://schemas.microsoft.com/office/drawing/2014/main" id="{00000000-0008-0000-0400-00007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104775</xdr:colOff>
      <xdr:row>2</xdr:row>
      <xdr:rowOff>190500</xdr:rowOff>
    </xdr:to>
    <xdr:pic macro="[0]!Sheet3.InfoA_click">
      <xdr:nvPicPr>
        <xdr:cNvPr id="3697" name="InfoA" descr="Information_pressed" hidden="1">
          <a:extLst>
            <a:ext uri="{FF2B5EF4-FFF2-40B4-BE49-F238E27FC236}">
              <a16:creationId xmlns="" xmlns:a16="http://schemas.microsoft.com/office/drawing/2014/main" id="{00000000-0008-0000-0400-00007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absoluteAnchor>
    <xdr:pos x="762000" y="1104900"/>
    <xdr:ext cx="2482850" cy="0"/>
    <xdr:pic macro="[1]!DesignIconClicked">
      <xdr:nvPicPr>
        <xdr:cNvPr id="3139" name="BExF2ZE1WFB5OMY0KIM1UK4EFABT" descr="IM62NESFL5GUR8SDHEC31H4ZG" hidden="1">
          <a:extLst>
            <a:ext uri="{FF2B5EF4-FFF2-40B4-BE49-F238E27FC236}">
              <a16:creationId xmlns="" xmlns:a16="http://schemas.microsoft.com/office/drawing/2014/main" id="{00000000-0008-0000-0400-000043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twoCellAnchor editAs="absolute">
    <xdr:from>
      <xdr:col>7</xdr:col>
      <xdr:colOff>0</xdr:colOff>
      <xdr:row>1</xdr:row>
      <xdr:rowOff>0</xdr:rowOff>
    </xdr:from>
    <xdr:to>
      <xdr:col>8</xdr:col>
      <xdr:colOff>1235075</xdr:colOff>
      <xdr:row>1</xdr:row>
      <xdr:rowOff>415925</xdr:rowOff>
    </xdr:to>
    <xdr:pic macro="[1]!DesignIconClicked">
      <xdr:nvPicPr>
        <xdr:cNvPr id="3702" name="BEx9GANEK0G57YR83WFPDS9YB14A" descr="infofield_prev" hidden="1">
          <a:extLst>
            <a:ext uri="{FF2B5EF4-FFF2-40B4-BE49-F238E27FC236}">
              <a16:creationId xmlns="" xmlns:a16="http://schemas.microsoft.com/office/drawing/2014/main" id="{00000000-0008-0000-0400-0000760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09775" y="304800"/>
          <a:ext cx="2482850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absoluteAnchor>
    <xdr:pos x="4505325" y="1104900"/>
    <xdr:ext cx="2482850" cy="0"/>
    <xdr:pic macro="[1]!DesignIconClicked">
      <xdr:nvPicPr>
        <xdr:cNvPr id="3144" name="BEx96BRCVMI70DD5P5I8N9VM1E8F" descr="II7V7G6KK5GUXTB1GKQ46E3SI" hidden="1">
          <a:extLst>
            <a:ext uri="{FF2B5EF4-FFF2-40B4-BE49-F238E27FC236}">
              <a16:creationId xmlns="" xmlns:a16="http://schemas.microsoft.com/office/drawing/2014/main" id="{00000000-0008-0000-0400-000048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6" name="BExMK6ILYFD03YJ8GRQ69P4ZGBDV" descr="D9JD8IXGL045RRU8WF3EE1T9T" hidden="1">
          <a:extLst>
            <a:ext uri="{FF2B5EF4-FFF2-40B4-BE49-F238E27FC236}">
              <a16:creationId xmlns="" xmlns:a16="http://schemas.microsoft.com/office/drawing/2014/main" id="{00000000-0008-0000-0400-00004A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1" name="BEx3RHSDGTIITUZKE65H7Z6TB7NV" descr="UAKIFK1OABFYOWZULN3UDJ77U" hidden="1">
          <a:extLst>
            <a:ext uri="{FF2B5EF4-FFF2-40B4-BE49-F238E27FC236}">
              <a16:creationId xmlns="" xmlns:a16="http://schemas.microsoft.com/office/drawing/2014/main" id="{00000000-0008-0000-0400-000045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8" name="BExMO02VZ2XZHD7RBQGE7JFWSK24" descr="KLNOFVE32PLDSKU376NZJUH10" hidden="1">
          <a:extLst>
            <a:ext uri="{FF2B5EF4-FFF2-40B4-BE49-F238E27FC236}">
              <a16:creationId xmlns="" xmlns:a16="http://schemas.microsoft.com/office/drawing/2014/main" id="{00000000-0008-0000-0400-000042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8" name="BExQINQTP54T1UU6485615NGYM2W" descr="U9C5Q5POTC0F2WZQJR1TNXX3H" hidden="1">
          <a:extLst>
            <a:ext uri="{FF2B5EF4-FFF2-40B4-BE49-F238E27FC236}">
              <a16:creationId xmlns="" xmlns:a16="http://schemas.microsoft.com/office/drawing/2014/main" id="{00000000-0008-0000-0400-00004C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3" name="BEx3JZWJGOQ6W9U935MH1RWKCMCJ" descr="7BACE7SV6XUZ39F0Q4VEJFNKD" hidden="1">
          <a:extLst>
            <a:ext uri="{FF2B5EF4-FFF2-40B4-BE49-F238E27FC236}">
              <a16:creationId xmlns="" xmlns:a16="http://schemas.microsoft.com/office/drawing/2014/main" id="{00000000-0008-0000-0400-000047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0" name="BExIKSX4VTGG4J0VVDA899FHTCCN" descr="EUWDSMO6FSWMZUU0YEN363BUW" hidden="1">
          <a:extLst>
            <a:ext uri="{FF2B5EF4-FFF2-40B4-BE49-F238E27FC236}">
              <a16:creationId xmlns="" xmlns:a16="http://schemas.microsoft.com/office/drawing/2014/main" id="{00000000-0008-0000-0400-000044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twoCellAnchor editAs="absolute">
    <xdr:from>
      <xdr:col>10</xdr:col>
      <xdr:colOff>0</xdr:colOff>
      <xdr:row>1</xdr:row>
      <xdr:rowOff>0</xdr:rowOff>
    </xdr:from>
    <xdr:to>
      <xdr:col>11</xdr:col>
      <xdr:colOff>520700</xdr:colOff>
      <xdr:row>1</xdr:row>
      <xdr:rowOff>415925</xdr:rowOff>
    </xdr:to>
    <xdr:pic macro="[1]!DesignIconClicked">
      <xdr:nvPicPr>
        <xdr:cNvPr id="3703" name="BEx1NR19G6IDKEZJ4H4HCCFEYVXP" descr="infofield_prev" hidden="1">
          <a:extLst>
            <a:ext uri="{FF2B5EF4-FFF2-40B4-BE49-F238E27FC236}">
              <a16:creationId xmlns="" xmlns:a16="http://schemas.microsoft.com/office/drawing/2014/main" id="{00000000-0008-0000-0400-0000770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53100" y="304800"/>
          <a:ext cx="1768475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absoluteAnchor>
    <xdr:pos x="4505325" y="1104900"/>
    <xdr:ext cx="2482850" cy="0"/>
    <xdr:pic macro="[1]!DesignIconClicked">
      <xdr:nvPicPr>
        <xdr:cNvPr id="3145" name="BExIZZKMG5OCIEWXIPT0QCMAEKEY" descr="UBK0YYB5GXDQ5YROCMYNW3J7V" hidden="1">
          <a:extLst>
            <a:ext uri="{FF2B5EF4-FFF2-40B4-BE49-F238E27FC236}">
              <a16:creationId xmlns="" xmlns:a16="http://schemas.microsoft.com/office/drawing/2014/main" id="{00000000-0008-0000-0400-000049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2" name="BExO8BS2K16MK30YFE3V0SQSMGGE" descr="9ET5KJ81U88JAIZK3AYDQGFHN" hidden="1">
          <a:extLst>
            <a:ext uri="{FF2B5EF4-FFF2-40B4-BE49-F238E27FC236}">
              <a16:creationId xmlns="" xmlns:a16="http://schemas.microsoft.com/office/drawing/2014/main" id="{00000000-0008-0000-0400-000046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7175" y="1552575"/>
    <xdr:ext cx="0" cy="1416050"/>
    <xdr:pic macro="[1]!DesignIconClicked">
      <xdr:nvPicPr>
        <xdr:cNvPr id="3088" name="BExKQ9K9G4PBVY0QQ7TL063HFGUC" descr="VT5KQGOW8GHSL47AL7CGBIQAW" hidden="1">
          <a:extLst>
            <a:ext uri="{FF2B5EF4-FFF2-40B4-BE49-F238E27FC236}">
              <a16:creationId xmlns="" xmlns:a16="http://schemas.microsoft.com/office/drawing/2014/main" id="{00000000-0008-0000-0400-000010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57175" y="1552575"/>
          <a:ext cx="0" cy="14160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7" name="BEx9H4BM8OVYOUPNUE5RBQ84THA8" descr="Q3HZT8DQIXDBA14E2M4L6IARA" hidden="1">
          <a:extLst>
            <a:ext uri="{FF2B5EF4-FFF2-40B4-BE49-F238E27FC236}">
              <a16:creationId xmlns="" xmlns:a16="http://schemas.microsoft.com/office/drawing/2014/main" id="{00000000-0008-0000-0400-000041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7" name="BExIN3HM1UFJ0DWNE5305EREAX8R" descr="7KYLBRZVIEDI5VUBOIH9D94KU" hidden="1">
          <a:extLst>
            <a:ext uri="{FF2B5EF4-FFF2-40B4-BE49-F238E27FC236}">
              <a16:creationId xmlns="" xmlns:a16="http://schemas.microsoft.com/office/drawing/2014/main" id="{00000000-0008-0000-0400-00004B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15"/>
  <sheetViews>
    <sheetView workbookViewId="0"/>
  </sheetViews>
  <sheetFormatPr baseColWidth="10" defaultColWidth="9.33203125" defaultRowHeight="11.25" x14ac:dyDescent="0.2"/>
  <cols>
    <col min="3" max="4" width="9.33203125" customWidth="1"/>
    <col min="5" max="5" width="0" hidden="1" customWidth="1"/>
  </cols>
  <sheetData>
    <row r="1" spans="1:4" x14ac:dyDescent="0.2">
      <c r="A1">
        <v>7</v>
      </c>
    </row>
    <row r="14" spans="1:4" ht="12.75" x14ac:dyDescent="0.2">
      <c r="C14" s="16" t="s">
        <v>4</v>
      </c>
      <c r="D14" s="16"/>
    </row>
    <row r="15" spans="1:4" x14ac:dyDescent="0.2">
      <c r="C15" s="10"/>
      <c r="D15" s="10"/>
    </row>
  </sheetData>
  <phoneticPr fontId="4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S67"/>
  <sheetViews>
    <sheetView showGridLines="0" workbookViewId="0">
      <selection activeCell="G23" sqref="G23"/>
    </sheetView>
  </sheetViews>
  <sheetFormatPr baseColWidth="10" defaultColWidth="9.33203125" defaultRowHeight="11.25" x14ac:dyDescent="0.2"/>
  <cols>
    <col min="1" max="1" width="3.1640625" customWidth="1"/>
    <col min="2" max="2" width="1.33203125" customWidth="1"/>
    <col min="3" max="3" width="19" hidden="1" customWidth="1"/>
    <col min="4" max="4" width="15.33203125" hidden="1" customWidth="1"/>
    <col min="5" max="5" width="8.83203125" hidden="1" customWidth="1"/>
    <col min="6" max="6" width="8.83203125" customWidth="1"/>
    <col min="7" max="7" width="55.83203125" bestFit="1" customWidth="1"/>
    <col min="8" max="8" width="23" bestFit="1" customWidth="1"/>
    <col min="9" max="9" width="24.33203125" bestFit="1" customWidth="1"/>
    <col min="10" max="10" width="21.6640625" bestFit="1" customWidth="1"/>
    <col min="11" max="11" width="22.33203125" customWidth="1"/>
    <col min="12" max="12" width="21.6640625" bestFit="1" customWidth="1"/>
    <col min="13" max="32" width="9.33203125" customWidth="1"/>
    <col min="33" max="33" width="15.5" bestFit="1" customWidth="1"/>
  </cols>
  <sheetData>
    <row r="1" spans="1:19" ht="24" customHeight="1" x14ac:dyDescent="0.2">
      <c r="E1" s="11"/>
      <c r="F1" s="18" t="s">
        <v>6</v>
      </c>
    </row>
    <row r="2" spans="1:19" s="6" customFormat="1" ht="33.75" customHeight="1" x14ac:dyDescent="0.2">
      <c r="D2" s="7"/>
      <c r="E2" s="7"/>
      <c r="F2" s="7"/>
      <c r="G2" s="7"/>
      <c r="H2" s="15" t="s">
        <v>9</v>
      </c>
      <c r="I2" s="17" t="s">
        <v>10</v>
      </c>
      <c r="J2" s="7"/>
      <c r="K2" s="15" t="s">
        <v>28</v>
      </c>
      <c r="L2" s="17" t="s">
        <v>265</v>
      </c>
      <c r="M2" s="7"/>
      <c r="N2" s="7"/>
      <c r="O2" s="7"/>
      <c r="P2" s="7"/>
      <c r="Q2" s="7"/>
      <c r="R2" s="7"/>
      <c r="S2" s="7"/>
    </row>
    <row r="3" spans="1:19" s="6" customFormat="1" ht="18" customHeight="1" x14ac:dyDescent="0.2">
      <c r="A3" s="8"/>
    </row>
    <row r="5" spans="1:19" ht="12.75" hidden="1" x14ac:dyDescent="0.2">
      <c r="G5" s="9" t="s">
        <v>1</v>
      </c>
      <c r="H5" s="4"/>
      <c r="I5" s="4"/>
      <c r="J5" s="4"/>
      <c r="K5" s="5"/>
    </row>
    <row r="6" spans="1:19" hidden="1" x14ac:dyDescent="0.2">
      <c r="C6" s="2"/>
      <c r="D6" s="2"/>
      <c r="E6" s="1"/>
      <c r="F6" s="1"/>
      <c r="G6" s="34" t="s">
        <v>9</v>
      </c>
      <c r="H6" s="35" t="s">
        <v>10</v>
      </c>
      <c r="I6" s="12"/>
      <c r="J6" s="36" t="s">
        <v>18</v>
      </c>
      <c r="K6" s="37" t="s">
        <v>271</v>
      </c>
    </row>
    <row r="7" spans="1:19" hidden="1" x14ac:dyDescent="0.2">
      <c r="C7" s="2"/>
      <c r="D7" s="2"/>
      <c r="E7" s="1"/>
      <c r="F7" s="1"/>
      <c r="G7" s="32" t="s">
        <v>15</v>
      </c>
      <c r="H7" s="33" t="s">
        <v>268</v>
      </c>
      <c r="I7" s="13"/>
      <c r="J7" s="30" t="s">
        <v>11</v>
      </c>
      <c r="K7" s="31" t="s">
        <v>267</v>
      </c>
    </row>
    <row r="8" spans="1:19" hidden="1" x14ac:dyDescent="0.2">
      <c r="C8" s="2"/>
      <c r="D8" s="2"/>
      <c r="E8" s="1"/>
      <c r="F8" s="1"/>
      <c r="G8" s="32" t="s">
        <v>8</v>
      </c>
      <c r="H8" s="33" t="s">
        <v>261</v>
      </c>
      <c r="I8" s="13"/>
      <c r="J8" s="30" t="s">
        <v>29</v>
      </c>
      <c r="K8" s="31" t="s">
        <v>270</v>
      </c>
    </row>
    <row r="9" spans="1:19" hidden="1" x14ac:dyDescent="0.2">
      <c r="C9" s="2"/>
      <c r="D9" s="2"/>
      <c r="E9" s="1"/>
      <c r="F9" s="1"/>
      <c r="G9" s="32" t="s">
        <v>16</v>
      </c>
      <c r="H9" s="33" t="s">
        <v>17</v>
      </c>
      <c r="I9" s="13"/>
      <c r="J9" s="30" t="s">
        <v>28</v>
      </c>
      <c r="K9" s="31" t="s">
        <v>265</v>
      </c>
    </row>
    <row r="10" spans="1:19" hidden="1" x14ac:dyDescent="0.2">
      <c r="C10" s="2"/>
      <c r="E10" s="1"/>
      <c r="F10" s="1"/>
      <c r="G10" s="32" t="s">
        <v>13</v>
      </c>
      <c r="H10" s="33" t="s">
        <v>14</v>
      </c>
      <c r="I10" s="13"/>
      <c r="J10" s="30" t="s">
        <v>7</v>
      </c>
      <c r="K10" s="31" t="s">
        <v>272</v>
      </c>
    </row>
    <row r="11" spans="1:19" hidden="1" x14ac:dyDescent="0.2">
      <c r="D11" s="2"/>
      <c r="E11" s="1"/>
      <c r="F11" s="1"/>
      <c r="G11" s="28" t="s">
        <v>5</v>
      </c>
      <c r="H11" s="29" t="s">
        <v>6</v>
      </c>
      <c r="I11" s="14"/>
      <c r="J11" s="38" t="s">
        <v>7</v>
      </c>
      <c r="K11" s="39" t="s">
        <v>269</v>
      </c>
    </row>
    <row r="14" spans="1:19" ht="12.75" x14ac:dyDescent="0.2">
      <c r="C14" s="16" t="s">
        <v>4</v>
      </c>
      <c r="D14" s="16"/>
      <c r="G14" s="16" t="s">
        <v>2</v>
      </c>
      <c r="H14" s="16"/>
      <c r="I14" s="16"/>
      <c r="J14" s="16"/>
      <c r="K14" s="16"/>
      <c r="L14" s="16"/>
    </row>
    <row r="15" spans="1:19" x14ac:dyDescent="0.2">
      <c r="C15" s="25" t="s">
        <v>19</v>
      </c>
      <c r="D15" s="25" t="s">
        <v>20</v>
      </c>
      <c r="G15" s="19" t="s">
        <v>20</v>
      </c>
      <c r="H15" s="20" t="s">
        <v>30</v>
      </c>
      <c r="I15" s="20" t="s">
        <v>31</v>
      </c>
      <c r="J15" s="20" t="s">
        <v>32</v>
      </c>
      <c r="K15" s="20" t="s">
        <v>33</v>
      </c>
      <c r="L15" s="20" t="s">
        <v>34</v>
      </c>
    </row>
    <row r="16" spans="1:19" x14ac:dyDescent="0.2">
      <c r="C16" s="26" t="s">
        <v>21</v>
      </c>
      <c r="D16" s="26" t="s">
        <v>20</v>
      </c>
      <c r="G16" s="20" t="s">
        <v>35</v>
      </c>
      <c r="H16" s="22">
        <v>0</v>
      </c>
      <c r="I16" s="22">
        <v>0</v>
      </c>
      <c r="J16" s="23">
        <v>0</v>
      </c>
      <c r="K16" s="23">
        <v>0</v>
      </c>
      <c r="L16" s="23">
        <v>0</v>
      </c>
    </row>
    <row r="17" spans="3:12" x14ac:dyDescent="0.2">
      <c r="C17" s="26" t="s">
        <v>22</v>
      </c>
      <c r="D17" s="26" t="s">
        <v>20</v>
      </c>
      <c r="G17" s="20" t="s">
        <v>36</v>
      </c>
      <c r="H17" s="22">
        <v>0</v>
      </c>
      <c r="I17" s="22">
        <v>0</v>
      </c>
      <c r="J17" s="23">
        <v>0</v>
      </c>
      <c r="K17" s="23">
        <v>0</v>
      </c>
      <c r="L17" s="23">
        <v>0</v>
      </c>
    </row>
    <row r="18" spans="3:12" x14ac:dyDescent="0.2">
      <c r="C18" s="26" t="s">
        <v>263</v>
      </c>
      <c r="D18" s="26" t="s">
        <v>20</v>
      </c>
      <c r="G18" s="20" t="s">
        <v>37</v>
      </c>
      <c r="H18" s="22">
        <v>0</v>
      </c>
      <c r="I18" s="22">
        <v>0</v>
      </c>
      <c r="J18" s="24">
        <v>2900088368.5999999</v>
      </c>
      <c r="K18" s="24">
        <v>2487939016.2600002</v>
      </c>
      <c r="L18" s="24">
        <v>1708866552.23</v>
      </c>
    </row>
    <row r="19" spans="3:12" x14ac:dyDescent="0.2">
      <c r="C19" s="26" t="s">
        <v>23</v>
      </c>
      <c r="D19" s="26" t="s">
        <v>20</v>
      </c>
      <c r="G19" s="20" t="s">
        <v>38</v>
      </c>
      <c r="H19" s="22">
        <v>0</v>
      </c>
      <c r="I19" s="22">
        <v>0</v>
      </c>
      <c r="J19" s="24">
        <v>690470325.17999995</v>
      </c>
      <c r="K19" s="24">
        <v>702555011.83000004</v>
      </c>
      <c r="L19" s="24">
        <v>757690730.27999997</v>
      </c>
    </row>
    <row r="20" spans="3:12" x14ac:dyDescent="0.2">
      <c r="C20" s="26" t="s">
        <v>24</v>
      </c>
      <c r="D20" s="26" t="s">
        <v>20</v>
      </c>
      <c r="G20" s="20" t="s">
        <v>39</v>
      </c>
      <c r="H20" s="22">
        <v>0</v>
      </c>
      <c r="I20" s="22">
        <v>0</v>
      </c>
      <c r="J20" s="24">
        <v>45496807.060000002</v>
      </c>
      <c r="K20" s="24">
        <v>380344488.18000001</v>
      </c>
      <c r="L20" s="24">
        <v>-393414992.76999998</v>
      </c>
    </row>
    <row r="21" spans="3:12" x14ac:dyDescent="0.2">
      <c r="C21" s="26" t="s">
        <v>25</v>
      </c>
      <c r="D21" s="26" t="s">
        <v>20</v>
      </c>
      <c r="G21" s="20" t="s">
        <v>40</v>
      </c>
      <c r="H21" s="22">
        <v>0</v>
      </c>
      <c r="I21" s="22">
        <v>0</v>
      </c>
      <c r="J21" s="21"/>
      <c r="K21" s="21"/>
      <c r="L21" s="21"/>
    </row>
    <row r="22" spans="3:12" x14ac:dyDescent="0.2">
      <c r="C22" s="26" t="s">
        <v>16</v>
      </c>
      <c r="D22" s="26" t="s">
        <v>20</v>
      </c>
      <c r="G22" s="20" t="s">
        <v>41</v>
      </c>
      <c r="H22" s="22">
        <v>0</v>
      </c>
      <c r="I22" s="22">
        <v>0</v>
      </c>
      <c r="J22" s="24">
        <v>667807808.69000006</v>
      </c>
      <c r="K22" s="24">
        <v>71220659.870000005</v>
      </c>
      <c r="L22" s="24">
        <v>558387198.69000006</v>
      </c>
    </row>
    <row r="23" spans="3:12" x14ac:dyDescent="0.2">
      <c r="C23" s="26" t="s">
        <v>26</v>
      </c>
      <c r="D23" s="26" t="s">
        <v>20</v>
      </c>
      <c r="G23" s="20" t="s">
        <v>42</v>
      </c>
      <c r="H23" s="22">
        <v>0</v>
      </c>
      <c r="I23" s="22">
        <v>0</v>
      </c>
      <c r="J23" s="24">
        <v>1496284421.6700001</v>
      </c>
      <c r="K23" s="24">
        <v>1333789850.3800001</v>
      </c>
      <c r="L23" s="24">
        <v>786174610.02999997</v>
      </c>
    </row>
    <row r="24" spans="3:12" x14ac:dyDescent="0.2">
      <c r="C24" s="27" t="s">
        <v>27</v>
      </c>
      <c r="D24" s="27" t="s">
        <v>20</v>
      </c>
      <c r="G24" s="20" t="s">
        <v>43</v>
      </c>
      <c r="H24" s="22">
        <v>0</v>
      </c>
      <c r="I24" s="22">
        <v>0</v>
      </c>
      <c r="J24" s="21"/>
      <c r="K24" s="21"/>
      <c r="L24" s="21"/>
    </row>
    <row r="25" spans="3:12" x14ac:dyDescent="0.2">
      <c r="G25" s="20" t="s">
        <v>44</v>
      </c>
      <c r="H25" s="22">
        <v>0</v>
      </c>
      <c r="I25" s="22">
        <v>0</v>
      </c>
      <c r="J25" s="24">
        <v>29006</v>
      </c>
      <c r="K25" s="24">
        <v>29006</v>
      </c>
      <c r="L25" s="24">
        <v>29006</v>
      </c>
    </row>
    <row r="26" spans="3:12" x14ac:dyDescent="0.2">
      <c r="G26" s="20" t="s">
        <v>45</v>
      </c>
      <c r="H26" s="22">
        <v>0</v>
      </c>
      <c r="I26" s="22">
        <v>0</v>
      </c>
      <c r="J26" s="24">
        <v>3727189316.6300001</v>
      </c>
      <c r="K26" s="24">
        <v>2993813274.4400001</v>
      </c>
      <c r="L26" s="24">
        <v>4034368992.3699999</v>
      </c>
    </row>
    <row r="27" spans="3:12" x14ac:dyDescent="0.2">
      <c r="G27" s="20" t="s">
        <v>46</v>
      </c>
      <c r="H27" s="22">
        <v>0</v>
      </c>
      <c r="I27" s="22">
        <v>0</v>
      </c>
      <c r="J27" s="23">
        <v>0</v>
      </c>
      <c r="K27" s="23">
        <v>0</v>
      </c>
      <c r="L27" s="23">
        <v>0</v>
      </c>
    </row>
    <row r="28" spans="3:12" x14ac:dyDescent="0.2">
      <c r="G28" s="20" t="s">
        <v>47</v>
      </c>
      <c r="H28" s="22">
        <v>0</v>
      </c>
      <c r="I28" s="22">
        <v>0</v>
      </c>
      <c r="J28" s="24">
        <v>41342.97</v>
      </c>
      <c r="K28" s="24">
        <v>39501.97</v>
      </c>
      <c r="L28" s="24">
        <v>41342.97</v>
      </c>
    </row>
    <row r="29" spans="3:12" x14ac:dyDescent="0.2">
      <c r="G29" s="20" t="s">
        <v>48</v>
      </c>
      <c r="H29" s="22">
        <v>0</v>
      </c>
      <c r="I29" s="22">
        <v>0</v>
      </c>
      <c r="J29" s="24">
        <v>3002052671.5300002</v>
      </c>
      <c r="K29" s="24">
        <v>2234374844.5999999</v>
      </c>
      <c r="L29" s="24">
        <v>3298240330.4000001</v>
      </c>
    </row>
    <row r="30" spans="3:12" x14ac:dyDescent="0.2">
      <c r="G30" s="20" t="s">
        <v>49</v>
      </c>
      <c r="H30" s="22">
        <v>0</v>
      </c>
      <c r="I30" s="22">
        <v>0</v>
      </c>
      <c r="J30" s="24">
        <v>7217.55</v>
      </c>
      <c r="K30" s="24">
        <v>7313.43</v>
      </c>
      <c r="L30" s="24">
        <v>7217.55</v>
      </c>
    </row>
    <row r="31" spans="3:12" x14ac:dyDescent="0.2">
      <c r="G31" s="20" t="s">
        <v>50</v>
      </c>
      <c r="H31" s="22">
        <v>0</v>
      </c>
      <c r="I31" s="22">
        <v>0</v>
      </c>
      <c r="J31" s="24">
        <v>56818870.340000004</v>
      </c>
      <c r="K31" s="24">
        <v>47675365.649999999</v>
      </c>
      <c r="L31" s="24">
        <v>56551664.859999999</v>
      </c>
    </row>
    <row r="32" spans="3:12" x14ac:dyDescent="0.2">
      <c r="G32" s="20" t="s">
        <v>51</v>
      </c>
      <c r="H32" s="22">
        <v>0</v>
      </c>
      <c r="I32" s="22">
        <v>0</v>
      </c>
      <c r="J32" s="24">
        <v>27022205.039999999</v>
      </c>
      <c r="K32" s="24">
        <v>32489913.879999999</v>
      </c>
      <c r="L32" s="24">
        <v>37990558.259999998</v>
      </c>
    </row>
    <row r="33" spans="7:12" x14ac:dyDescent="0.2">
      <c r="G33" s="20" t="s">
        <v>52</v>
      </c>
      <c r="H33" s="22">
        <v>0</v>
      </c>
      <c r="I33" s="22">
        <v>0</v>
      </c>
      <c r="J33" s="24">
        <v>641247009.20000005</v>
      </c>
      <c r="K33" s="24">
        <v>679226334.90999997</v>
      </c>
      <c r="L33" s="24">
        <v>641537878.33000004</v>
      </c>
    </row>
    <row r="34" spans="7:12" x14ac:dyDescent="0.2">
      <c r="G34" s="20" t="s">
        <v>53</v>
      </c>
      <c r="H34" s="22">
        <v>0</v>
      </c>
      <c r="I34" s="22">
        <v>0</v>
      </c>
      <c r="J34" s="24">
        <v>1093610590.1099999</v>
      </c>
      <c r="K34" s="24">
        <v>296226142.85000002</v>
      </c>
      <c r="L34" s="24">
        <v>1008059258.48</v>
      </c>
    </row>
    <row r="35" spans="7:12" x14ac:dyDescent="0.2">
      <c r="G35" s="20" t="s">
        <v>54</v>
      </c>
      <c r="H35" s="22">
        <v>0</v>
      </c>
      <c r="I35" s="22">
        <v>0</v>
      </c>
      <c r="J35" s="21"/>
      <c r="K35" s="21"/>
      <c r="L35" s="21"/>
    </row>
    <row r="36" spans="7:12" x14ac:dyDescent="0.2">
      <c r="G36" s="20" t="s">
        <v>55</v>
      </c>
      <c r="H36" s="22">
        <v>0</v>
      </c>
      <c r="I36" s="22">
        <v>0</v>
      </c>
      <c r="J36" s="21"/>
      <c r="K36" s="21"/>
      <c r="L36" s="21"/>
    </row>
    <row r="37" spans="7:12" x14ac:dyDescent="0.2">
      <c r="G37" s="20" t="s">
        <v>56</v>
      </c>
      <c r="H37" s="22">
        <v>0</v>
      </c>
      <c r="I37" s="22">
        <v>0</v>
      </c>
      <c r="J37" s="21"/>
      <c r="K37" s="21"/>
      <c r="L37" s="21"/>
    </row>
    <row r="38" spans="7:12" x14ac:dyDescent="0.2">
      <c r="G38" s="20" t="s">
        <v>57</v>
      </c>
      <c r="H38" s="22">
        <v>0</v>
      </c>
      <c r="I38" s="22">
        <v>0</v>
      </c>
      <c r="J38" s="24">
        <v>1093610590.1099999</v>
      </c>
      <c r="K38" s="24">
        <v>296226142.85000002</v>
      </c>
      <c r="L38" s="24">
        <v>1008059258.48</v>
      </c>
    </row>
    <row r="39" spans="7:12" x14ac:dyDescent="0.2">
      <c r="G39" s="20" t="s">
        <v>58</v>
      </c>
      <c r="H39" s="22">
        <v>0</v>
      </c>
      <c r="I39" s="22">
        <v>0</v>
      </c>
      <c r="J39" s="21"/>
      <c r="K39" s="21"/>
      <c r="L39" s="21"/>
    </row>
    <row r="40" spans="7:12" x14ac:dyDescent="0.2">
      <c r="G40" s="20" t="s">
        <v>59</v>
      </c>
      <c r="H40" s="22">
        <v>0</v>
      </c>
      <c r="I40" s="22">
        <v>0</v>
      </c>
      <c r="J40" s="21"/>
      <c r="K40" s="21"/>
      <c r="L40" s="21"/>
    </row>
    <row r="41" spans="7:12" x14ac:dyDescent="0.2">
      <c r="G41" s="20" t="s">
        <v>60</v>
      </c>
      <c r="H41" s="22">
        <v>0</v>
      </c>
      <c r="I41" s="22">
        <v>0</v>
      </c>
      <c r="J41" s="21"/>
      <c r="K41" s="21"/>
      <c r="L41" s="21"/>
    </row>
    <row r="42" spans="7:12" x14ac:dyDescent="0.2">
      <c r="G42" s="20" t="s">
        <v>61</v>
      </c>
      <c r="H42" s="22">
        <v>0</v>
      </c>
      <c r="I42" s="22">
        <v>0</v>
      </c>
      <c r="J42" s="21"/>
      <c r="K42" s="21"/>
      <c r="L42" s="21"/>
    </row>
    <row r="43" spans="7:12" x14ac:dyDescent="0.2">
      <c r="G43" s="20" t="s">
        <v>62</v>
      </c>
      <c r="H43" s="22">
        <v>0</v>
      </c>
      <c r="I43" s="22">
        <v>0</v>
      </c>
      <c r="J43" s="21"/>
      <c r="K43" s="21"/>
      <c r="L43" s="21"/>
    </row>
    <row r="44" spans="7:12" x14ac:dyDescent="0.2">
      <c r="G44" s="20" t="s">
        <v>63</v>
      </c>
      <c r="H44" s="22">
        <v>0</v>
      </c>
      <c r="I44" s="22">
        <v>0</v>
      </c>
      <c r="J44" s="21"/>
      <c r="K44" s="21"/>
      <c r="L44" s="21"/>
    </row>
    <row r="45" spans="7:12" x14ac:dyDescent="0.2">
      <c r="G45" s="20" t="s">
        <v>64</v>
      </c>
      <c r="H45" s="22">
        <v>0</v>
      </c>
      <c r="I45" s="22">
        <v>0</v>
      </c>
      <c r="J45" s="21"/>
      <c r="K45" s="21"/>
      <c r="L45" s="21"/>
    </row>
    <row r="46" spans="7:12" x14ac:dyDescent="0.2">
      <c r="G46" s="20" t="s">
        <v>65</v>
      </c>
      <c r="H46" s="22">
        <v>0</v>
      </c>
      <c r="I46" s="22">
        <v>0</v>
      </c>
      <c r="J46" s="24">
        <v>486820.21</v>
      </c>
      <c r="K46" s="24">
        <v>486820.21</v>
      </c>
      <c r="L46" s="24">
        <v>486820.21</v>
      </c>
    </row>
    <row r="47" spans="7:12" x14ac:dyDescent="0.2">
      <c r="G47" s="20" t="s">
        <v>66</v>
      </c>
      <c r="H47" s="22">
        <v>0</v>
      </c>
      <c r="I47" s="22">
        <v>0</v>
      </c>
      <c r="J47" s="21"/>
      <c r="K47" s="21"/>
      <c r="L47" s="21"/>
    </row>
    <row r="48" spans="7:12" x14ac:dyDescent="0.2">
      <c r="G48" s="20" t="s">
        <v>67</v>
      </c>
      <c r="H48" s="22">
        <v>0</v>
      </c>
      <c r="I48" s="22">
        <v>0</v>
      </c>
      <c r="J48" s="21"/>
      <c r="K48" s="21"/>
      <c r="L48" s="21"/>
    </row>
    <row r="49" spans="7:12" x14ac:dyDescent="0.2">
      <c r="G49" s="20" t="s">
        <v>68</v>
      </c>
      <c r="H49" s="22">
        <v>0</v>
      </c>
      <c r="I49" s="22">
        <v>0</v>
      </c>
      <c r="J49" s="21"/>
      <c r="K49" s="21"/>
      <c r="L49" s="21"/>
    </row>
    <row r="50" spans="7:12" x14ac:dyDescent="0.2">
      <c r="G50" s="20" t="s">
        <v>69</v>
      </c>
      <c r="H50" s="22">
        <v>0</v>
      </c>
      <c r="I50" s="22">
        <v>0</v>
      </c>
      <c r="J50" s="23">
        <v>0</v>
      </c>
      <c r="K50" s="23">
        <v>0</v>
      </c>
      <c r="L50" s="23">
        <v>0</v>
      </c>
    </row>
    <row r="51" spans="7:12" x14ac:dyDescent="0.2">
      <c r="G51" s="20" t="s">
        <v>70</v>
      </c>
      <c r="H51" s="22">
        <v>0</v>
      </c>
      <c r="I51" s="22">
        <v>0</v>
      </c>
      <c r="J51" s="23">
        <v>0</v>
      </c>
      <c r="K51" s="23">
        <v>0</v>
      </c>
      <c r="L51" s="23">
        <v>0</v>
      </c>
    </row>
    <row r="52" spans="7:12" x14ac:dyDescent="0.2">
      <c r="G52" s="20" t="s">
        <v>71</v>
      </c>
      <c r="H52" s="22">
        <v>0</v>
      </c>
      <c r="I52" s="22">
        <v>0</v>
      </c>
      <c r="J52" s="21"/>
      <c r="K52" s="21"/>
      <c r="L52" s="21"/>
    </row>
    <row r="53" spans="7:12" x14ac:dyDescent="0.2">
      <c r="G53" s="20" t="s">
        <v>72</v>
      </c>
      <c r="H53" s="22">
        <v>0</v>
      </c>
      <c r="I53" s="22">
        <v>0</v>
      </c>
      <c r="J53" s="21"/>
      <c r="K53" s="21"/>
      <c r="L53" s="23">
        <v>0</v>
      </c>
    </row>
    <row r="54" spans="7:12" x14ac:dyDescent="0.2">
      <c r="G54" s="20" t="s">
        <v>73</v>
      </c>
      <c r="H54" s="22">
        <v>0</v>
      </c>
      <c r="I54" s="22">
        <v>0</v>
      </c>
      <c r="J54" s="21"/>
      <c r="K54" s="21"/>
      <c r="L54" s="21"/>
    </row>
    <row r="55" spans="7:12" x14ac:dyDescent="0.2">
      <c r="G55" s="20" t="s">
        <v>74</v>
      </c>
      <c r="H55" s="22">
        <v>0</v>
      </c>
      <c r="I55" s="22">
        <v>0</v>
      </c>
      <c r="J55" s="24">
        <v>7721375095.5500002</v>
      </c>
      <c r="K55" s="24">
        <v>5778465253.7600002</v>
      </c>
      <c r="L55" s="24">
        <v>6751781623.29</v>
      </c>
    </row>
    <row r="56" spans="7:12" x14ac:dyDescent="0.2">
      <c r="G56" s="20" t="s">
        <v>75</v>
      </c>
      <c r="H56" s="22">
        <v>0</v>
      </c>
      <c r="I56" s="22">
        <v>0</v>
      </c>
      <c r="J56" s="23">
        <v>0</v>
      </c>
      <c r="K56" s="23">
        <v>0</v>
      </c>
      <c r="L56" s="23">
        <v>0</v>
      </c>
    </row>
    <row r="57" spans="7:12" x14ac:dyDescent="0.2">
      <c r="G57" s="20" t="s">
        <v>76</v>
      </c>
      <c r="H57" s="22">
        <v>0</v>
      </c>
      <c r="I57" s="22">
        <v>0</v>
      </c>
      <c r="J57" s="24">
        <v>33873331686.630001</v>
      </c>
      <c r="K57" s="24">
        <v>28445186349.77</v>
      </c>
      <c r="L57" s="24">
        <v>34434582336.889999</v>
      </c>
    </row>
    <row r="58" spans="7:12" x14ac:dyDescent="0.2">
      <c r="G58" s="20" t="s">
        <v>77</v>
      </c>
      <c r="H58" s="22">
        <v>0</v>
      </c>
      <c r="I58" s="22">
        <v>0</v>
      </c>
      <c r="J58" s="24">
        <v>180010314.5</v>
      </c>
      <c r="K58" s="24">
        <v>180010314.5</v>
      </c>
      <c r="L58" s="24">
        <v>180010314.5</v>
      </c>
    </row>
    <row r="59" spans="7:12" x14ac:dyDescent="0.2">
      <c r="G59" s="20" t="s">
        <v>78</v>
      </c>
      <c r="H59" s="22">
        <v>0</v>
      </c>
      <c r="I59" s="22">
        <v>0</v>
      </c>
      <c r="J59" s="24">
        <v>60160136313.809998</v>
      </c>
      <c r="K59" s="24">
        <v>51853271638.519997</v>
      </c>
      <c r="L59" s="24">
        <v>60725345399.730003</v>
      </c>
    </row>
    <row r="60" spans="7:12" x14ac:dyDescent="0.2">
      <c r="G60" s="20" t="s">
        <v>79</v>
      </c>
      <c r="H60" s="22">
        <v>0</v>
      </c>
      <c r="I60" s="22">
        <v>0</v>
      </c>
      <c r="J60" s="24">
        <v>4891159818.3299999</v>
      </c>
      <c r="K60" s="24">
        <v>4859071678.5</v>
      </c>
      <c r="L60" s="24">
        <v>4941316329.96</v>
      </c>
    </row>
    <row r="61" spans="7:12" x14ac:dyDescent="0.2">
      <c r="G61" s="20" t="s">
        <v>80</v>
      </c>
      <c r="H61" s="22">
        <v>0</v>
      </c>
      <c r="I61" s="22">
        <v>0</v>
      </c>
      <c r="J61" s="24">
        <v>194441425.12</v>
      </c>
      <c r="K61" s="24">
        <v>184795750.15000001</v>
      </c>
      <c r="L61" s="24">
        <v>194441425.12</v>
      </c>
    </row>
    <row r="62" spans="7:12" x14ac:dyDescent="0.2">
      <c r="G62" s="20" t="s">
        <v>81</v>
      </c>
      <c r="H62" s="22">
        <v>0</v>
      </c>
      <c r="I62" s="22">
        <v>0</v>
      </c>
      <c r="J62" s="24">
        <v>-2170011322.9699998</v>
      </c>
      <c r="K62" s="24">
        <v>-1788688826.5999999</v>
      </c>
      <c r="L62" s="24">
        <v>-2170011322.9699998</v>
      </c>
    </row>
    <row r="63" spans="7:12" x14ac:dyDescent="0.2">
      <c r="G63" s="20" t="s">
        <v>82</v>
      </c>
      <c r="H63" s="22">
        <v>0</v>
      </c>
      <c r="I63" s="22">
        <v>0</v>
      </c>
      <c r="J63" s="24">
        <v>32457644.670000002</v>
      </c>
      <c r="K63" s="24">
        <v>32457644.670000002</v>
      </c>
      <c r="L63" s="24">
        <v>32457644.670000002</v>
      </c>
    </row>
    <row r="64" spans="7:12" x14ac:dyDescent="0.2">
      <c r="G64" s="20" t="s">
        <v>83</v>
      </c>
      <c r="H64" s="22">
        <v>0</v>
      </c>
      <c r="I64" s="22">
        <v>0</v>
      </c>
      <c r="J64" s="21"/>
      <c r="K64" s="21"/>
      <c r="L64" s="21"/>
    </row>
    <row r="65" spans="7:12" x14ac:dyDescent="0.2">
      <c r="G65" s="20" t="s">
        <v>84</v>
      </c>
      <c r="H65" s="22">
        <v>0</v>
      </c>
      <c r="I65" s="22">
        <v>0</v>
      </c>
      <c r="J65" s="21"/>
      <c r="K65" s="21"/>
      <c r="L65" s="21"/>
    </row>
    <row r="66" spans="7:12" x14ac:dyDescent="0.2">
      <c r="G66" s="20" t="s">
        <v>85</v>
      </c>
      <c r="H66" s="22">
        <v>0</v>
      </c>
      <c r="I66" s="22">
        <v>0</v>
      </c>
      <c r="J66" s="24">
        <v>97161525880.089996</v>
      </c>
      <c r="K66" s="24">
        <v>83766104549.509995</v>
      </c>
      <c r="L66" s="24">
        <v>98338142127.899994</v>
      </c>
    </row>
    <row r="67" spans="7:12" x14ac:dyDescent="0.2">
      <c r="G67" s="20" t="s">
        <v>86</v>
      </c>
      <c r="H67" s="22">
        <v>0</v>
      </c>
      <c r="I67" s="22">
        <v>0</v>
      </c>
      <c r="J67" s="24">
        <v>104882900975.64</v>
      </c>
      <c r="K67" s="24">
        <v>89544569803.270004</v>
      </c>
      <c r="L67" s="24">
        <v>105089923751.19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G14:L80"/>
  <sheetViews>
    <sheetView topLeftCell="A10" workbookViewId="0">
      <selection activeCell="A20" sqref="A20:XFD20"/>
    </sheetView>
  </sheetViews>
  <sheetFormatPr baseColWidth="10" defaultColWidth="9.1640625" defaultRowHeight="11.25" x14ac:dyDescent="0.2"/>
  <cols>
    <col min="1" max="5" width="1.1640625" customWidth="1"/>
    <col min="7" max="7" width="56" bestFit="1" customWidth="1"/>
    <col min="8" max="8" width="23.5" bestFit="1" customWidth="1"/>
    <col min="9" max="9" width="24.83203125" bestFit="1" customWidth="1"/>
    <col min="10" max="10" width="21.5" bestFit="1" customWidth="1"/>
    <col min="11" max="11" width="22.83203125" bestFit="1" customWidth="1"/>
    <col min="12" max="12" width="21.5" bestFit="1" customWidth="1"/>
  </cols>
  <sheetData>
    <row r="14" spans="7:12" ht="12.75" x14ac:dyDescent="0.2">
      <c r="G14" s="16" t="s">
        <v>2</v>
      </c>
      <c r="H14" s="16"/>
      <c r="I14" s="16"/>
      <c r="J14" s="16"/>
      <c r="K14" s="16"/>
      <c r="L14" s="16"/>
    </row>
    <row r="15" spans="7:12" x14ac:dyDescent="0.2">
      <c r="G15" s="19" t="s">
        <v>20</v>
      </c>
      <c r="H15" s="20" t="s">
        <v>30</v>
      </c>
      <c r="I15" s="20" t="s">
        <v>31</v>
      </c>
      <c r="J15" s="20" t="s">
        <v>32</v>
      </c>
      <c r="K15" s="20" t="s">
        <v>33</v>
      </c>
      <c r="L15" s="20" t="s">
        <v>34</v>
      </c>
    </row>
    <row r="16" spans="7:12" x14ac:dyDescent="0.2">
      <c r="G16" s="41" t="s">
        <v>87</v>
      </c>
      <c r="H16" s="21"/>
      <c r="I16" s="21"/>
      <c r="J16" s="21"/>
      <c r="K16" s="21"/>
      <c r="L16" s="23">
        <v>0</v>
      </c>
    </row>
    <row r="17" spans="7:12" x14ac:dyDescent="0.2">
      <c r="G17" s="41" t="s">
        <v>88</v>
      </c>
      <c r="H17" s="21"/>
      <c r="I17" s="21"/>
      <c r="J17" s="21"/>
      <c r="K17" s="21"/>
      <c r="L17" s="23">
        <v>0</v>
      </c>
    </row>
    <row r="18" spans="7:12" x14ac:dyDescent="0.2">
      <c r="G18" s="41" t="s">
        <v>89</v>
      </c>
      <c r="H18" s="40">
        <v>0</v>
      </c>
      <c r="I18" s="40">
        <v>0</v>
      </c>
      <c r="J18" s="24">
        <v>2471968500.5100002</v>
      </c>
      <c r="K18" s="24">
        <v>3536635349.5599999</v>
      </c>
      <c r="L18" s="24">
        <v>-3178106377.0799999</v>
      </c>
    </row>
    <row r="19" spans="7:12" x14ac:dyDescent="0.2">
      <c r="G19" s="41" t="s">
        <v>90</v>
      </c>
      <c r="H19" s="40">
        <v>0</v>
      </c>
      <c r="I19" s="40">
        <v>0</v>
      </c>
      <c r="J19" s="24">
        <v>250420000</v>
      </c>
      <c r="K19" s="24">
        <v>1383703864.0699999</v>
      </c>
      <c r="L19" s="24">
        <v>-1138625638.76</v>
      </c>
    </row>
    <row r="20" spans="7:12" x14ac:dyDescent="0.2">
      <c r="G20" s="41" t="s">
        <v>91</v>
      </c>
      <c r="H20" s="40">
        <v>0</v>
      </c>
      <c r="I20" s="40">
        <v>0</v>
      </c>
      <c r="J20" s="24">
        <v>389409509.06</v>
      </c>
      <c r="K20" s="24">
        <v>521330037.30000001</v>
      </c>
      <c r="L20" s="24">
        <v>-625566572.03999996</v>
      </c>
    </row>
    <row r="21" spans="7:12" x14ac:dyDescent="0.2">
      <c r="G21" s="41" t="s">
        <v>92</v>
      </c>
      <c r="H21" s="40">
        <v>0</v>
      </c>
      <c r="I21" s="40">
        <v>0</v>
      </c>
      <c r="J21" s="24">
        <v>87904529.120000005</v>
      </c>
      <c r="K21" s="24">
        <v>601686404.90999997</v>
      </c>
      <c r="L21" s="24">
        <v>-278004377.81</v>
      </c>
    </row>
    <row r="22" spans="7:12" x14ac:dyDescent="0.2">
      <c r="G22" s="41" t="s">
        <v>93</v>
      </c>
      <c r="H22" s="40">
        <v>0</v>
      </c>
      <c r="I22" s="40">
        <v>0</v>
      </c>
      <c r="J22" s="24">
        <v>425088776.86000001</v>
      </c>
      <c r="K22" s="24">
        <v>69824978.519999996</v>
      </c>
      <c r="L22" s="24">
        <v>-82090961.140000001</v>
      </c>
    </row>
    <row r="23" spans="7:12" x14ac:dyDescent="0.2">
      <c r="G23" s="41" t="s">
        <v>94</v>
      </c>
      <c r="H23" s="40">
        <v>0</v>
      </c>
      <c r="I23" s="40">
        <v>0</v>
      </c>
      <c r="J23" s="24">
        <v>1073255826.25</v>
      </c>
      <c r="K23" s="24">
        <v>749912808.51999998</v>
      </c>
      <c r="L23" s="24">
        <v>-1482672344.9200001</v>
      </c>
    </row>
    <row r="24" spans="7:12" x14ac:dyDescent="0.2">
      <c r="G24" s="41" t="s">
        <v>95</v>
      </c>
      <c r="H24" s="40">
        <v>0</v>
      </c>
      <c r="I24" s="40">
        <v>0</v>
      </c>
      <c r="J24" s="24">
        <v>3662497.5</v>
      </c>
      <c r="K24" s="24">
        <v>3538321.27</v>
      </c>
      <c r="L24" s="24">
        <v>-5192013.12</v>
      </c>
    </row>
    <row r="25" spans="7:12" x14ac:dyDescent="0.2">
      <c r="G25" s="41" t="s">
        <v>96</v>
      </c>
      <c r="H25" s="40">
        <v>0</v>
      </c>
      <c r="I25" s="40">
        <v>0</v>
      </c>
      <c r="J25" s="24">
        <v>25671447.920000002</v>
      </c>
      <c r="K25" s="24">
        <v>52618593.229999997</v>
      </c>
      <c r="L25" s="24">
        <v>658478789.55999994</v>
      </c>
    </row>
    <row r="26" spans="7:12" x14ac:dyDescent="0.2">
      <c r="G26" s="41" t="s">
        <v>97</v>
      </c>
      <c r="H26" s="40">
        <v>0</v>
      </c>
      <c r="I26" s="40">
        <v>0</v>
      </c>
      <c r="J26" s="24">
        <v>917927.94</v>
      </c>
      <c r="K26" s="24">
        <v>917272.94</v>
      </c>
      <c r="L26" s="24">
        <v>-917927.94</v>
      </c>
    </row>
    <row r="27" spans="7:12" x14ac:dyDescent="0.2">
      <c r="G27" s="41" t="s">
        <v>98</v>
      </c>
      <c r="H27" s="40">
        <v>0</v>
      </c>
      <c r="I27" s="40">
        <v>0</v>
      </c>
      <c r="J27" s="24">
        <v>215637985.86000001</v>
      </c>
      <c r="K27" s="24">
        <v>153103068.80000001</v>
      </c>
      <c r="L27" s="24">
        <v>-223515330.91</v>
      </c>
    </row>
    <row r="28" spans="7:12" x14ac:dyDescent="0.2">
      <c r="G28" s="41" t="s">
        <v>99</v>
      </c>
      <c r="H28" s="40">
        <v>0</v>
      </c>
      <c r="I28" s="40">
        <v>0</v>
      </c>
      <c r="J28" s="24">
        <v>1087500000.0599999</v>
      </c>
      <c r="K28" s="24">
        <v>2150000000</v>
      </c>
      <c r="L28" s="24">
        <v>-1087500000.0599999</v>
      </c>
    </row>
    <row r="29" spans="7:12" x14ac:dyDescent="0.2">
      <c r="G29" s="41" t="s">
        <v>100</v>
      </c>
      <c r="H29" s="40">
        <v>0</v>
      </c>
      <c r="I29" s="40">
        <v>0</v>
      </c>
      <c r="J29" s="24">
        <v>1087500000.0599999</v>
      </c>
      <c r="K29" s="24">
        <v>2150000000</v>
      </c>
      <c r="L29" s="24">
        <v>-1087500000.0599999</v>
      </c>
    </row>
    <row r="30" spans="7:12" x14ac:dyDescent="0.2">
      <c r="G30" s="41" t="s">
        <v>101</v>
      </c>
      <c r="H30" s="40">
        <v>0</v>
      </c>
      <c r="I30" s="40">
        <v>0</v>
      </c>
      <c r="J30" s="21"/>
      <c r="K30" s="21"/>
      <c r="L30" s="21"/>
    </row>
    <row r="31" spans="7:12" x14ac:dyDescent="0.2">
      <c r="G31" s="41" t="s">
        <v>102</v>
      </c>
      <c r="H31" s="40">
        <v>0</v>
      </c>
      <c r="I31" s="40">
        <v>0</v>
      </c>
      <c r="J31" s="21"/>
      <c r="K31" s="21"/>
      <c r="L31" s="21"/>
    </row>
    <row r="32" spans="7:12" x14ac:dyDescent="0.2">
      <c r="G32" s="41" t="s">
        <v>103</v>
      </c>
      <c r="H32" s="40">
        <v>0</v>
      </c>
      <c r="I32" s="40">
        <v>0</v>
      </c>
      <c r="J32" s="24">
        <v>169843891.43000001</v>
      </c>
      <c r="K32" s="24">
        <v>142293942.28999999</v>
      </c>
      <c r="L32" s="24">
        <v>-169843891.43000001</v>
      </c>
    </row>
    <row r="33" spans="7:12" x14ac:dyDescent="0.2">
      <c r="G33" s="41" t="s">
        <v>104</v>
      </c>
      <c r="H33" s="40">
        <v>0</v>
      </c>
      <c r="I33" s="40">
        <v>0</v>
      </c>
      <c r="J33" s="24">
        <v>169843891.43000001</v>
      </c>
      <c r="K33" s="24">
        <v>142293942.28999999</v>
      </c>
      <c r="L33" s="24">
        <v>-169843891.43000001</v>
      </c>
    </row>
    <row r="34" spans="7:12" x14ac:dyDescent="0.2">
      <c r="G34" s="41" t="s">
        <v>105</v>
      </c>
      <c r="H34" s="40">
        <v>0</v>
      </c>
      <c r="I34" s="40">
        <v>0</v>
      </c>
      <c r="J34" s="21"/>
      <c r="K34" s="21"/>
      <c r="L34" s="21"/>
    </row>
    <row r="35" spans="7:12" x14ac:dyDescent="0.2">
      <c r="G35" s="41" t="s">
        <v>106</v>
      </c>
      <c r="H35" s="40">
        <v>0</v>
      </c>
      <c r="I35" s="40">
        <v>0</v>
      </c>
      <c r="J35" s="21"/>
      <c r="K35" s="21"/>
      <c r="L35" s="21"/>
    </row>
    <row r="36" spans="7:12" x14ac:dyDescent="0.2">
      <c r="G36" s="41" t="s">
        <v>107</v>
      </c>
      <c r="H36" s="40">
        <v>0</v>
      </c>
      <c r="I36" s="40">
        <v>0</v>
      </c>
      <c r="J36" s="21"/>
      <c r="K36" s="21"/>
      <c r="L36" s="21"/>
    </row>
    <row r="37" spans="7:12" x14ac:dyDescent="0.2">
      <c r="G37" s="41" t="s">
        <v>108</v>
      </c>
      <c r="H37" s="40">
        <v>0</v>
      </c>
      <c r="I37" s="40">
        <v>0</v>
      </c>
      <c r="J37" s="21"/>
      <c r="K37" s="21"/>
      <c r="L37" s="21"/>
    </row>
    <row r="38" spans="7:12" x14ac:dyDescent="0.2">
      <c r="G38" s="41" t="s">
        <v>109</v>
      </c>
      <c r="H38" s="40">
        <v>0</v>
      </c>
      <c r="I38" s="40">
        <v>0</v>
      </c>
      <c r="J38" s="21"/>
      <c r="K38" s="21"/>
      <c r="L38" s="21"/>
    </row>
    <row r="39" spans="7:12" x14ac:dyDescent="0.2">
      <c r="G39" s="41" t="s">
        <v>110</v>
      </c>
      <c r="H39" s="40">
        <v>0</v>
      </c>
      <c r="I39" s="40">
        <v>0</v>
      </c>
      <c r="J39" s="21"/>
      <c r="K39" s="21"/>
      <c r="L39" s="21"/>
    </row>
    <row r="40" spans="7:12" x14ac:dyDescent="0.2">
      <c r="G40" s="41" t="s">
        <v>111</v>
      </c>
      <c r="H40" s="40">
        <v>0</v>
      </c>
      <c r="I40" s="40">
        <v>0</v>
      </c>
      <c r="J40" s="24">
        <v>248868621.18000001</v>
      </c>
      <c r="K40" s="24">
        <v>224453608.03</v>
      </c>
      <c r="L40" s="24">
        <v>-227564678.50999999</v>
      </c>
    </row>
    <row r="41" spans="7:12" x14ac:dyDescent="0.2">
      <c r="G41" s="41" t="s">
        <v>112</v>
      </c>
      <c r="H41" s="40">
        <v>0</v>
      </c>
      <c r="I41" s="40">
        <v>0</v>
      </c>
      <c r="J41" s="24">
        <v>16158292.08</v>
      </c>
      <c r="K41" s="24">
        <v>15081524.58</v>
      </c>
      <c r="L41" s="24">
        <v>-16463770.08</v>
      </c>
    </row>
    <row r="42" spans="7:12" x14ac:dyDescent="0.2">
      <c r="G42" s="41" t="s">
        <v>113</v>
      </c>
      <c r="H42" s="40">
        <v>0</v>
      </c>
      <c r="I42" s="40">
        <v>0</v>
      </c>
      <c r="J42" s="24">
        <v>232710329.09999999</v>
      </c>
      <c r="K42" s="24">
        <v>209372083.44999999</v>
      </c>
      <c r="L42" s="24">
        <v>-211100908.43000001</v>
      </c>
    </row>
    <row r="43" spans="7:12" x14ac:dyDescent="0.2">
      <c r="G43" s="41" t="s">
        <v>114</v>
      </c>
      <c r="H43" s="40">
        <v>0</v>
      </c>
      <c r="I43" s="40">
        <v>0</v>
      </c>
      <c r="J43" s="21"/>
      <c r="K43" s="21"/>
      <c r="L43" s="21"/>
    </row>
    <row r="44" spans="7:12" x14ac:dyDescent="0.2">
      <c r="G44" s="41" t="s">
        <v>115</v>
      </c>
      <c r="H44" s="40">
        <v>0</v>
      </c>
      <c r="I44" s="40">
        <v>0</v>
      </c>
      <c r="J44" s="21"/>
      <c r="K44" s="21"/>
      <c r="L44" s="21"/>
    </row>
    <row r="45" spans="7:12" x14ac:dyDescent="0.2">
      <c r="G45" s="41" t="s">
        <v>116</v>
      </c>
      <c r="H45" s="40">
        <v>0</v>
      </c>
      <c r="I45" s="40">
        <v>0</v>
      </c>
      <c r="J45" s="21"/>
      <c r="K45" s="21"/>
      <c r="L45" s="21"/>
    </row>
    <row r="46" spans="7:12" x14ac:dyDescent="0.2">
      <c r="G46" s="41" t="s">
        <v>117</v>
      </c>
      <c r="H46" s="40">
        <v>0</v>
      </c>
      <c r="I46" s="40">
        <v>0</v>
      </c>
      <c r="J46" s="21"/>
      <c r="K46" s="21"/>
      <c r="L46" s="21"/>
    </row>
    <row r="47" spans="7:12" x14ac:dyDescent="0.2">
      <c r="G47" s="41" t="s">
        <v>118</v>
      </c>
      <c r="H47" s="40">
        <v>0</v>
      </c>
      <c r="I47" s="40">
        <v>0</v>
      </c>
      <c r="J47" s="21"/>
      <c r="K47" s="21"/>
      <c r="L47" s="21"/>
    </row>
    <row r="48" spans="7:12" x14ac:dyDescent="0.2">
      <c r="G48" s="41" t="s">
        <v>119</v>
      </c>
      <c r="H48" s="40">
        <v>0</v>
      </c>
      <c r="I48" s="40">
        <v>0</v>
      </c>
      <c r="J48" s="21"/>
      <c r="K48" s="21"/>
      <c r="L48" s="21"/>
    </row>
    <row r="49" spans="7:12" x14ac:dyDescent="0.2">
      <c r="G49" s="41" t="s">
        <v>120</v>
      </c>
      <c r="H49" s="40">
        <v>0</v>
      </c>
      <c r="I49" s="40">
        <v>0</v>
      </c>
      <c r="J49" s="21"/>
      <c r="K49" s="21"/>
      <c r="L49" s="21"/>
    </row>
    <row r="50" spans="7:12" x14ac:dyDescent="0.2">
      <c r="G50" s="41" t="s">
        <v>121</v>
      </c>
      <c r="H50" s="40">
        <v>0</v>
      </c>
      <c r="I50" s="40">
        <v>0</v>
      </c>
      <c r="J50" s="21"/>
      <c r="K50" s="21"/>
      <c r="L50" s="21"/>
    </row>
    <row r="51" spans="7:12" x14ac:dyDescent="0.2">
      <c r="G51" s="41" t="s">
        <v>122</v>
      </c>
      <c r="H51" s="40">
        <v>0</v>
      </c>
      <c r="I51" s="40">
        <v>0</v>
      </c>
      <c r="J51" s="24">
        <v>1441914411.1300001</v>
      </c>
      <c r="K51" s="24">
        <v>2297840668.1900001</v>
      </c>
      <c r="L51" s="24">
        <v>-2155456716.1900001</v>
      </c>
    </row>
    <row r="52" spans="7:12" x14ac:dyDescent="0.2">
      <c r="G52" s="41" t="s">
        <v>123</v>
      </c>
      <c r="H52" s="40">
        <v>0</v>
      </c>
      <c r="I52" s="40">
        <v>0</v>
      </c>
      <c r="J52" s="24">
        <v>4886963.2300000004</v>
      </c>
      <c r="K52" s="24">
        <v>4618608.92</v>
      </c>
      <c r="L52" s="24">
        <v>-5457440.0599999996</v>
      </c>
    </row>
    <row r="53" spans="7:12" x14ac:dyDescent="0.2">
      <c r="G53" s="41" t="s">
        <v>124</v>
      </c>
      <c r="H53" s="40">
        <v>0</v>
      </c>
      <c r="I53" s="40">
        <v>0</v>
      </c>
      <c r="J53" s="24">
        <v>703545037.47000003</v>
      </c>
      <c r="K53" s="24">
        <v>1605153343.5</v>
      </c>
      <c r="L53" s="24">
        <v>-1409272250.79</v>
      </c>
    </row>
    <row r="54" spans="7:12" x14ac:dyDescent="0.2">
      <c r="G54" s="41" t="s">
        <v>125</v>
      </c>
      <c r="H54" s="40">
        <v>0</v>
      </c>
      <c r="I54" s="40">
        <v>0</v>
      </c>
      <c r="J54" s="24">
        <v>733482410.42999995</v>
      </c>
      <c r="K54" s="24">
        <v>688068715.76999998</v>
      </c>
      <c r="L54" s="24">
        <v>-740727025.34000003</v>
      </c>
    </row>
    <row r="55" spans="7:12" x14ac:dyDescent="0.2">
      <c r="G55" s="41" t="s">
        <v>126</v>
      </c>
      <c r="H55" s="40">
        <v>0</v>
      </c>
      <c r="I55" s="40">
        <v>0</v>
      </c>
      <c r="J55" s="24">
        <v>5420095424.3100004</v>
      </c>
      <c r="K55" s="24">
        <v>8351223568.0699997</v>
      </c>
      <c r="L55" s="24">
        <v>-6818471663.2700005</v>
      </c>
    </row>
    <row r="56" spans="7:12" x14ac:dyDescent="0.2">
      <c r="G56" s="41" t="s">
        <v>127</v>
      </c>
      <c r="H56" s="21"/>
      <c r="I56" s="21"/>
      <c r="J56" s="21"/>
      <c r="K56" s="21"/>
      <c r="L56" s="23">
        <v>0</v>
      </c>
    </row>
    <row r="57" spans="7:12" x14ac:dyDescent="0.2">
      <c r="G57" s="41" t="s">
        <v>128</v>
      </c>
      <c r="H57" s="40">
        <v>0</v>
      </c>
      <c r="I57" s="40">
        <v>0</v>
      </c>
      <c r="J57" s="23">
        <v>0</v>
      </c>
      <c r="K57" s="23">
        <v>0</v>
      </c>
      <c r="L57" s="23">
        <v>0</v>
      </c>
    </row>
    <row r="58" spans="7:12" x14ac:dyDescent="0.2">
      <c r="G58" s="41" t="s">
        <v>129</v>
      </c>
      <c r="H58" s="40">
        <v>0</v>
      </c>
      <c r="I58" s="40">
        <v>0</v>
      </c>
      <c r="J58" s="21"/>
      <c r="K58" s="21"/>
      <c r="L58" s="21"/>
    </row>
    <row r="59" spans="7:12" x14ac:dyDescent="0.2">
      <c r="G59" s="41" t="s">
        <v>130</v>
      </c>
      <c r="H59" s="40">
        <v>0</v>
      </c>
      <c r="I59" s="40">
        <v>0</v>
      </c>
      <c r="J59" s="24">
        <v>20166579749.68</v>
      </c>
      <c r="K59" s="24">
        <v>19167313156.52</v>
      </c>
      <c r="L59" s="24">
        <v>-20166579749.68</v>
      </c>
    </row>
    <row r="60" spans="7:12" x14ac:dyDescent="0.2">
      <c r="G60" s="41" t="s">
        <v>131</v>
      </c>
      <c r="H60" s="40">
        <v>0</v>
      </c>
      <c r="I60" s="40">
        <v>0</v>
      </c>
      <c r="J60" s="21"/>
      <c r="K60" s="21"/>
      <c r="L60" s="21"/>
    </row>
    <row r="61" spans="7:12" x14ac:dyDescent="0.2">
      <c r="G61" s="41" t="s">
        <v>132</v>
      </c>
      <c r="H61" s="40">
        <v>0</v>
      </c>
      <c r="I61" s="40">
        <v>0</v>
      </c>
      <c r="J61" s="21"/>
      <c r="K61" s="21"/>
      <c r="L61" s="23">
        <v>0</v>
      </c>
    </row>
    <row r="62" spans="7:12" x14ac:dyDescent="0.2">
      <c r="G62" s="41" t="s">
        <v>133</v>
      </c>
      <c r="H62" s="40">
        <v>0</v>
      </c>
      <c r="I62" s="40">
        <v>0</v>
      </c>
      <c r="J62" s="21"/>
      <c r="K62" s="21"/>
      <c r="L62" s="21"/>
    </row>
    <row r="63" spans="7:12" x14ac:dyDescent="0.2">
      <c r="G63" s="41" t="s">
        <v>134</v>
      </c>
      <c r="H63" s="40">
        <v>0</v>
      </c>
      <c r="I63" s="40">
        <v>0</v>
      </c>
      <c r="J63" s="24">
        <v>20166579749.68</v>
      </c>
      <c r="K63" s="24">
        <v>19167313156.52</v>
      </c>
      <c r="L63" s="24">
        <v>-20166579749.68</v>
      </c>
    </row>
    <row r="64" spans="7:12" x14ac:dyDescent="0.2">
      <c r="G64" s="41" t="s">
        <v>135</v>
      </c>
      <c r="H64" s="40">
        <v>0</v>
      </c>
      <c r="I64" s="40">
        <v>0</v>
      </c>
      <c r="J64" s="24">
        <v>25586675173.990002</v>
      </c>
      <c r="K64" s="24">
        <v>27518536724.59</v>
      </c>
      <c r="L64" s="24">
        <v>-26985051412.950001</v>
      </c>
    </row>
    <row r="65" spans="7:12" x14ac:dyDescent="0.2">
      <c r="G65" s="41" t="s">
        <v>136</v>
      </c>
      <c r="H65" s="21"/>
      <c r="I65" s="21"/>
      <c r="J65" s="21"/>
      <c r="K65" s="21"/>
      <c r="L65" s="23">
        <v>0</v>
      </c>
    </row>
    <row r="66" spans="7:12" x14ac:dyDescent="0.2">
      <c r="G66" s="41" t="s">
        <v>137</v>
      </c>
      <c r="H66" s="40">
        <v>0</v>
      </c>
      <c r="I66" s="40">
        <v>0</v>
      </c>
      <c r="J66" s="24">
        <v>43260526039.93</v>
      </c>
      <c r="K66" s="24">
        <v>37802796956.68</v>
      </c>
      <c r="L66" s="24">
        <v>-43260526039.93</v>
      </c>
    </row>
    <row r="67" spans="7:12" x14ac:dyDescent="0.2">
      <c r="G67" s="41" t="s">
        <v>138</v>
      </c>
      <c r="H67" s="40">
        <v>0</v>
      </c>
      <c r="I67" s="40">
        <v>0</v>
      </c>
      <c r="J67" s="24">
        <v>43209274969.949997</v>
      </c>
      <c r="K67" s="24">
        <v>37751545886.699997</v>
      </c>
      <c r="L67" s="24">
        <v>-43209274969.949997</v>
      </c>
    </row>
    <row r="68" spans="7:12" x14ac:dyDescent="0.2">
      <c r="G68" s="41" t="s">
        <v>139</v>
      </c>
      <c r="H68" s="40">
        <v>0</v>
      </c>
      <c r="I68" s="40">
        <v>0</v>
      </c>
      <c r="J68" s="24">
        <v>42079552.020000003</v>
      </c>
      <c r="K68" s="24">
        <v>42079552.020000003</v>
      </c>
      <c r="L68" s="24">
        <v>-42079552.020000003</v>
      </c>
    </row>
    <row r="69" spans="7:12" x14ac:dyDescent="0.2">
      <c r="G69" s="41" t="s">
        <v>140</v>
      </c>
      <c r="H69" s="40">
        <v>0</v>
      </c>
      <c r="I69" s="40">
        <v>0</v>
      </c>
      <c r="J69" s="24">
        <v>9171517.9600000009</v>
      </c>
      <c r="K69" s="24">
        <v>9171517.9600000009</v>
      </c>
      <c r="L69" s="24">
        <v>-9171517.9600000009</v>
      </c>
    </row>
    <row r="70" spans="7:12" x14ac:dyDescent="0.2">
      <c r="G70" s="41" t="s">
        <v>141</v>
      </c>
      <c r="H70" s="40">
        <v>0</v>
      </c>
      <c r="I70" s="40">
        <v>0</v>
      </c>
      <c r="J70" s="24">
        <v>24772601462.080002</v>
      </c>
      <c r="K70" s="24">
        <v>18932044908.639999</v>
      </c>
      <c r="L70" s="24">
        <v>-23580733415.740002</v>
      </c>
    </row>
    <row r="71" spans="7:12" x14ac:dyDescent="0.2">
      <c r="G71" s="41" t="s">
        <v>142</v>
      </c>
      <c r="H71" s="40">
        <v>0</v>
      </c>
      <c r="I71" s="40">
        <v>0</v>
      </c>
      <c r="J71" s="24">
        <v>5844971084.4399996</v>
      </c>
      <c r="K71" s="24">
        <v>3166477308.9200001</v>
      </c>
      <c r="L71" s="24">
        <v>-4653103038.1000004</v>
      </c>
    </row>
    <row r="72" spans="7:12" x14ac:dyDescent="0.2">
      <c r="G72" s="41" t="s">
        <v>143</v>
      </c>
      <c r="H72" s="40">
        <v>0</v>
      </c>
      <c r="I72" s="40">
        <v>0</v>
      </c>
      <c r="J72" s="24">
        <v>18927630377.639999</v>
      </c>
      <c r="K72" s="24">
        <v>15765567599.719999</v>
      </c>
      <c r="L72" s="24">
        <v>-18927630377.639999</v>
      </c>
    </row>
    <row r="73" spans="7:12" x14ac:dyDescent="0.2">
      <c r="G73" s="41" t="s">
        <v>144</v>
      </c>
      <c r="H73" s="40">
        <v>0</v>
      </c>
      <c r="I73" s="40">
        <v>0</v>
      </c>
      <c r="J73" s="24">
        <v>32195265408.619999</v>
      </c>
      <c r="K73" s="24">
        <v>26367937776.279999</v>
      </c>
      <c r="L73" s="24">
        <v>-32195265408.619999</v>
      </c>
    </row>
    <row r="74" spans="7:12" x14ac:dyDescent="0.2">
      <c r="G74" s="41" t="s">
        <v>145</v>
      </c>
      <c r="H74" s="40">
        <v>0</v>
      </c>
      <c r="I74" s="40">
        <v>0</v>
      </c>
      <c r="J74" s="21"/>
      <c r="K74" s="21"/>
      <c r="L74" s="21"/>
    </row>
    <row r="75" spans="7:12" x14ac:dyDescent="0.2">
      <c r="G75" s="41" t="s">
        <v>146</v>
      </c>
      <c r="H75" s="40">
        <v>0</v>
      </c>
      <c r="I75" s="40">
        <v>0</v>
      </c>
      <c r="J75" s="24">
        <v>-20932167108.98</v>
      </c>
      <c r="K75" s="24">
        <v>-21076746562.919998</v>
      </c>
      <c r="L75" s="24">
        <v>20931652526.049999</v>
      </c>
    </row>
    <row r="76" spans="7:12" x14ac:dyDescent="0.2">
      <c r="G76" s="41" t="s">
        <v>147</v>
      </c>
      <c r="H76" s="40">
        <v>0</v>
      </c>
      <c r="I76" s="40">
        <v>0</v>
      </c>
      <c r="J76" s="21"/>
      <c r="K76" s="21"/>
      <c r="L76" s="21"/>
    </row>
    <row r="77" spans="7:12" x14ac:dyDescent="0.2">
      <c r="G77" s="41" t="s">
        <v>148</v>
      </c>
      <c r="H77" s="40">
        <v>0</v>
      </c>
      <c r="I77" s="40">
        <v>0</v>
      </c>
      <c r="J77" s="21"/>
      <c r="K77" s="21"/>
      <c r="L77" s="21"/>
    </row>
    <row r="78" spans="7:12" x14ac:dyDescent="0.2">
      <c r="G78" s="41" t="s">
        <v>149</v>
      </c>
      <c r="H78" s="40">
        <v>0</v>
      </c>
      <c r="I78" s="40">
        <v>0</v>
      </c>
      <c r="J78" s="21"/>
      <c r="K78" s="21"/>
      <c r="L78" s="21"/>
    </row>
    <row r="79" spans="7:12" x14ac:dyDescent="0.2">
      <c r="G79" s="41" t="s">
        <v>150</v>
      </c>
      <c r="H79" s="40">
        <v>0</v>
      </c>
      <c r="I79" s="40">
        <v>0</v>
      </c>
      <c r="J79" s="24">
        <v>68033127502.010002</v>
      </c>
      <c r="K79" s="24">
        <v>56734841865.32</v>
      </c>
      <c r="L79" s="24">
        <v>-66841259455.669998</v>
      </c>
    </row>
    <row r="80" spans="7:12" x14ac:dyDescent="0.2">
      <c r="G80" s="41" t="s">
        <v>151</v>
      </c>
      <c r="H80" s="40">
        <v>0</v>
      </c>
      <c r="I80" s="40">
        <v>0</v>
      </c>
      <c r="J80" s="24">
        <v>93619802676</v>
      </c>
      <c r="K80" s="24">
        <v>84253378589.910004</v>
      </c>
      <c r="L80" s="24">
        <v>-93826310868.619995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4"/>
  <sheetViews>
    <sheetView showGridLines="0" tabSelected="1" topLeftCell="A2" zoomScaleNormal="100" workbookViewId="0">
      <selection activeCell="B3" sqref="B3:I84"/>
    </sheetView>
  </sheetViews>
  <sheetFormatPr baseColWidth="10" defaultColWidth="83.83203125" defaultRowHeight="11.25" x14ac:dyDescent="0.2"/>
  <cols>
    <col min="1" max="1" width="5.83203125" style="42" bestFit="1" customWidth="1"/>
    <col min="2" max="2" width="98.6640625" style="42" bestFit="1" customWidth="1"/>
    <col min="3" max="3" width="21.6640625" style="42" bestFit="1" customWidth="1"/>
    <col min="4" max="4" width="28.33203125" style="42" bestFit="1" customWidth="1"/>
    <col min="5" max="5" width="10.5" style="42" customWidth="1"/>
    <col min="6" max="6" width="107.6640625" style="42" customWidth="1"/>
    <col min="7" max="7" width="22.5" style="42" bestFit="1" customWidth="1"/>
    <col min="8" max="8" width="28.33203125" style="42" customWidth="1"/>
    <col min="9" max="9" width="7.5" style="42" bestFit="1" customWidth="1"/>
    <col min="10" max="10" width="9.5" style="69" customWidth="1"/>
    <col min="11" max="11" width="2.33203125" style="69" customWidth="1"/>
    <col min="12" max="12" width="11.83203125" style="69" hidden="1" customWidth="1"/>
    <col min="13" max="13" width="4" style="69" hidden="1" customWidth="1"/>
    <col min="14" max="14" width="10.1640625" style="69" hidden="1" customWidth="1"/>
    <col min="15" max="15" width="6" style="69" hidden="1" customWidth="1"/>
    <col min="16" max="16" width="9.83203125" style="69" hidden="1" customWidth="1"/>
    <col min="17" max="19" width="3.6640625" style="69" hidden="1" customWidth="1"/>
    <col min="20" max="20" width="3.5" style="69" hidden="1" customWidth="1"/>
    <col min="21" max="21" width="9.6640625" style="69" hidden="1" customWidth="1"/>
    <col min="22" max="22" width="6" style="69" hidden="1" customWidth="1"/>
    <col min="23" max="24" width="20.1640625" style="69" hidden="1" customWidth="1"/>
    <col min="25" max="25" width="4" style="69" hidden="1" customWidth="1"/>
    <col min="26" max="26" width="1.33203125" style="69" hidden="1" customWidth="1"/>
    <col min="27" max="27" width="8.33203125" style="69" hidden="1" customWidth="1"/>
    <col min="28" max="28" width="83.83203125" style="69" hidden="1" customWidth="1"/>
    <col min="29" max="16384" width="83.83203125" style="42"/>
  </cols>
  <sheetData>
    <row r="1" spans="1:28" s="63" customFormat="1" ht="12.75" hidden="1" x14ac:dyDescent="0.2">
      <c r="A1" s="64" t="s">
        <v>152</v>
      </c>
      <c r="B1" s="65" t="s">
        <v>153</v>
      </c>
      <c r="C1" s="65"/>
      <c r="D1" s="65" t="s">
        <v>154</v>
      </c>
      <c r="E1" s="65"/>
      <c r="F1" s="66" t="s">
        <v>12</v>
      </c>
      <c r="G1" s="65" t="s">
        <v>155</v>
      </c>
      <c r="H1" s="67" t="s">
        <v>156</v>
      </c>
      <c r="I1" s="68" t="s">
        <v>157</v>
      </c>
      <c r="J1" s="48" t="s">
        <v>158</v>
      </c>
      <c r="K1" s="46" t="s">
        <v>159</v>
      </c>
      <c r="L1" s="82">
        <v>43465</v>
      </c>
      <c r="M1" s="48">
        <v>31</v>
      </c>
      <c r="N1" s="48"/>
      <c r="O1" s="48"/>
      <c r="P1" s="48"/>
      <c r="Q1" s="48"/>
      <c r="R1" s="48"/>
      <c r="S1" s="48"/>
      <c r="T1" s="83" t="s">
        <v>156</v>
      </c>
      <c r="U1" s="45" t="s">
        <v>160</v>
      </c>
      <c r="V1" s="45" t="s">
        <v>153</v>
      </c>
      <c r="W1" s="48" t="s">
        <v>161</v>
      </c>
      <c r="X1" s="48" t="s">
        <v>162</v>
      </c>
      <c r="Y1" s="48" t="s">
        <v>156</v>
      </c>
      <c r="Z1" s="48"/>
      <c r="AA1" s="48"/>
      <c r="AB1" s="48"/>
    </row>
    <row r="2" spans="1:28" ht="13.5" thickBot="1" x14ac:dyDescent="0.25">
      <c r="A2" s="44"/>
      <c r="B2" s="45"/>
      <c r="C2" s="45"/>
      <c r="D2" s="45"/>
      <c r="E2" s="45"/>
      <c r="F2" s="46"/>
      <c r="G2" s="45"/>
      <c r="H2" s="47"/>
      <c r="I2" s="48"/>
      <c r="J2" s="48"/>
      <c r="K2" s="46"/>
      <c r="L2" s="82"/>
      <c r="M2" s="48"/>
      <c r="N2" s="48"/>
      <c r="O2" s="48"/>
      <c r="P2" s="48"/>
      <c r="Q2" s="48"/>
      <c r="R2" s="48"/>
      <c r="S2" s="48"/>
      <c r="T2" s="84"/>
      <c r="U2" s="45"/>
      <c r="V2" s="45" t="s">
        <v>153</v>
      </c>
      <c r="W2" s="48"/>
      <c r="X2" s="48"/>
      <c r="Y2" s="48"/>
      <c r="Z2" s="48"/>
      <c r="AA2" s="48"/>
      <c r="AB2" s="48"/>
    </row>
    <row r="3" spans="1:28" ht="18" x14ac:dyDescent="0.25">
      <c r="A3" s="43"/>
      <c r="B3" s="91" t="s">
        <v>163</v>
      </c>
      <c r="C3" s="92"/>
      <c r="D3" s="92"/>
      <c r="E3" s="92"/>
      <c r="F3" s="92"/>
      <c r="G3" s="92"/>
      <c r="H3" s="92"/>
      <c r="I3" s="86"/>
      <c r="J3" s="48"/>
      <c r="K3" s="48"/>
      <c r="L3" s="48" t="s">
        <v>260</v>
      </c>
      <c r="M3" s="48"/>
      <c r="N3" s="45" t="s">
        <v>264</v>
      </c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ht="20.25" x14ac:dyDescent="0.3">
      <c r="A4" s="43"/>
      <c r="B4" s="93" t="s">
        <v>164</v>
      </c>
      <c r="C4" s="94"/>
      <c r="D4" s="94"/>
      <c r="E4" s="94"/>
      <c r="F4" s="94"/>
      <c r="G4" s="94"/>
      <c r="H4" s="94"/>
      <c r="I4" s="87"/>
      <c r="J4" s="48"/>
      <c r="K4" s="48"/>
      <c r="L4" s="48" t="s">
        <v>254</v>
      </c>
      <c r="M4" s="48"/>
      <c r="N4" s="45" t="s">
        <v>266</v>
      </c>
      <c r="O4" s="48"/>
      <c r="P4" s="48"/>
      <c r="Q4" s="48"/>
      <c r="R4" s="48"/>
      <c r="S4" s="48"/>
      <c r="T4" s="48"/>
      <c r="U4" s="48" t="s">
        <v>165</v>
      </c>
      <c r="V4" s="48" t="s">
        <v>156</v>
      </c>
      <c r="W4" s="48">
        <v>12</v>
      </c>
      <c r="X4" s="48" t="s">
        <v>158</v>
      </c>
      <c r="Y4" s="48">
        <v>1</v>
      </c>
      <c r="Z4" s="48" t="s">
        <v>157</v>
      </c>
      <c r="AA4" s="48"/>
      <c r="AB4" s="48"/>
    </row>
    <row r="5" spans="1:28" ht="12.75" x14ac:dyDescent="0.2">
      <c r="A5" s="43"/>
      <c r="B5" s="95" t="s">
        <v>273</v>
      </c>
      <c r="C5" s="96"/>
      <c r="D5" s="96"/>
      <c r="E5" s="96"/>
      <c r="F5" s="96"/>
      <c r="G5" s="96"/>
      <c r="H5" s="96"/>
      <c r="I5" s="87"/>
      <c r="J5" s="48"/>
      <c r="K5" s="48"/>
      <c r="L5" s="48"/>
      <c r="M5" s="48"/>
      <c r="N5" s="45" t="s">
        <v>272</v>
      </c>
      <c r="O5" s="48"/>
      <c r="P5" s="48"/>
      <c r="Q5" s="48"/>
      <c r="R5" s="48"/>
      <c r="S5" s="48"/>
      <c r="T5" s="48"/>
      <c r="U5" s="48" t="s">
        <v>166</v>
      </c>
      <c r="V5" s="48" t="s">
        <v>156</v>
      </c>
      <c r="W5" s="48">
        <v>12</v>
      </c>
      <c r="X5" s="48" t="s">
        <v>158</v>
      </c>
      <c r="Y5" s="48">
        <v>2</v>
      </c>
      <c r="Z5" s="48" t="s">
        <v>167</v>
      </c>
      <c r="AA5" s="48"/>
      <c r="AB5" s="48"/>
    </row>
    <row r="6" spans="1:28" ht="15.75" hidden="1" x14ac:dyDescent="0.2">
      <c r="A6" s="43"/>
      <c r="B6" s="99" t="str">
        <f ca="1">+"Elaborado el "&amp;DAY(TODAY())&amp;" de "&amp;PROPER(TEXT(TODAY(),"MMMM"))&amp;" del "&amp;YEAR(TODAY())</f>
        <v>Elaborado el 30 de Enero del 2026</v>
      </c>
      <c r="C6" s="100"/>
      <c r="D6" s="100"/>
      <c r="E6" s="100"/>
      <c r="F6" s="100"/>
      <c r="G6" s="100"/>
      <c r="H6" s="100"/>
      <c r="I6" s="101"/>
      <c r="J6" s="48"/>
      <c r="K6" s="48"/>
      <c r="L6" s="48" t="s">
        <v>253</v>
      </c>
      <c r="M6" s="48"/>
      <c r="N6" s="48" t="str">
        <f>MID(N3,2,2)</f>
        <v>09</v>
      </c>
      <c r="O6" s="48">
        <f t="shared" ref="O6:O11" si="0">VALUE(N6)</f>
        <v>9</v>
      </c>
      <c r="P6" s="48" t="str">
        <f>VLOOKUP(O6,$S$7:$T$22,2,0)</f>
        <v>Septiembre</v>
      </c>
      <c r="Q6" s="48"/>
      <c r="R6" s="48"/>
      <c r="S6" s="48"/>
      <c r="T6" s="48"/>
      <c r="U6" s="48" t="str">
        <f>MID(N4,2,2)</f>
        <v>12</v>
      </c>
      <c r="V6" s="48"/>
      <c r="W6" s="48"/>
      <c r="X6" s="48"/>
      <c r="Y6" s="48">
        <v>4</v>
      </c>
      <c r="Z6" s="48" t="s">
        <v>169</v>
      </c>
      <c r="AA6" s="48"/>
      <c r="AB6" s="48"/>
    </row>
    <row r="7" spans="1:28" ht="13.5" thickBot="1" x14ac:dyDescent="0.25">
      <c r="A7" s="43"/>
      <c r="B7" s="97" t="s">
        <v>262</v>
      </c>
      <c r="C7" s="98"/>
      <c r="D7" s="98"/>
      <c r="E7" s="98"/>
      <c r="F7" s="98"/>
      <c r="G7" s="98"/>
      <c r="H7" s="98"/>
      <c r="I7" s="88"/>
      <c r="J7" s="48"/>
      <c r="K7" s="48"/>
      <c r="L7" s="48" t="s">
        <v>254</v>
      </c>
      <c r="M7" s="48"/>
      <c r="N7" s="48" t="str">
        <f>MID(N4,2,2)</f>
        <v>12</v>
      </c>
      <c r="O7" s="48">
        <f t="shared" si="0"/>
        <v>12</v>
      </c>
      <c r="P7" s="48" t="str">
        <f>VLOOKUP(O7,$S$7:$T$22,2,0)</f>
        <v>Diciembre</v>
      </c>
      <c r="Q7" s="48"/>
      <c r="R7" s="48"/>
      <c r="S7" s="48">
        <f>VALUE(1)</f>
        <v>1</v>
      </c>
      <c r="T7" s="48" t="s">
        <v>157</v>
      </c>
      <c r="U7" s="48" t="str">
        <f>MID(U4,2,2)</f>
        <v>ct</v>
      </c>
      <c r="V7" s="48"/>
      <c r="W7" s="48"/>
      <c r="X7" s="48"/>
      <c r="Y7" s="48">
        <v>5</v>
      </c>
      <c r="Z7" s="48" t="s">
        <v>170</v>
      </c>
      <c r="AA7" s="48"/>
      <c r="AB7" s="48"/>
    </row>
    <row r="8" spans="1:28" ht="12.75" x14ac:dyDescent="0.2">
      <c r="A8" s="43"/>
      <c r="B8" s="70" t="s">
        <v>171</v>
      </c>
      <c r="C8" s="71">
        <v>2025</v>
      </c>
      <c r="D8" s="71">
        <v>2024</v>
      </c>
      <c r="E8" s="71"/>
      <c r="F8" s="72" t="s">
        <v>171</v>
      </c>
      <c r="G8" s="71">
        <v>2025</v>
      </c>
      <c r="H8" s="71">
        <v>2024</v>
      </c>
      <c r="I8" s="49"/>
      <c r="J8" s="48"/>
      <c r="K8" s="48"/>
      <c r="L8" s="48" t="s">
        <v>255</v>
      </c>
      <c r="M8" s="48"/>
      <c r="N8" s="48" t="str">
        <f>MID(N5,1,2)</f>
        <v>12</v>
      </c>
      <c r="O8" s="48">
        <f t="shared" si="0"/>
        <v>12</v>
      </c>
      <c r="Q8" s="48"/>
      <c r="R8" s="48"/>
      <c r="S8" s="48">
        <f>VALUE(2)</f>
        <v>2</v>
      </c>
      <c r="T8" s="48" t="s">
        <v>167</v>
      </c>
      <c r="U8" s="48" t="str">
        <f>MID(U5,1,2)</f>
        <v>An</v>
      </c>
      <c r="V8" s="48"/>
      <c r="W8" s="48"/>
      <c r="X8" s="48"/>
      <c r="Y8" s="48">
        <v>6</v>
      </c>
      <c r="Z8" s="48" t="s">
        <v>172</v>
      </c>
      <c r="AA8" s="48"/>
      <c r="AB8" s="48"/>
    </row>
    <row r="9" spans="1:28" ht="12.75" x14ac:dyDescent="0.2">
      <c r="A9" s="43"/>
      <c r="B9" s="73" t="s">
        <v>173</v>
      </c>
      <c r="C9" s="59"/>
      <c r="D9" s="59"/>
      <c r="E9" s="74"/>
      <c r="F9" s="75" t="s">
        <v>174</v>
      </c>
      <c r="G9" s="59"/>
      <c r="H9" s="76"/>
      <c r="I9" s="50"/>
      <c r="J9" s="48"/>
      <c r="K9" s="48"/>
      <c r="L9" s="48" t="s">
        <v>256</v>
      </c>
      <c r="M9" s="48"/>
      <c r="N9" s="48" t="str">
        <f>MID(N5,4,2)</f>
        <v>05</v>
      </c>
      <c r="O9" s="48">
        <f t="shared" si="0"/>
        <v>5</v>
      </c>
      <c r="P9" s="69" t="str">
        <f>VLOOKUP(O9,S7:T18,2,0)</f>
        <v>Mayo</v>
      </c>
      <c r="Q9" s="48"/>
      <c r="R9" s="48"/>
      <c r="S9" s="48">
        <f>VALUE(3)</f>
        <v>3</v>
      </c>
      <c r="T9" s="48" t="s">
        <v>168</v>
      </c>
      <c r="U9" s="48" t="str">
        <f>MID(U5,4,2)</f>
        <v>er</v>
      </c>
      <c r="V9" s="48"/>
      <c r="W9" s="48"/>
      <c r="X9" s="48"/>
      <c r="Y9" s="48">
        <v>7</v>
      </c>
      <c r="Z9" s="48" t="s">
        <v>175</v>
      </c>
      <c r="AA9" s="48"/>
      <c r="AB9" s="48"/>
    </row>
    <row r="10" spans="1:28" ht="12.75" x14ac:dyDescent="0.2">
      <c r="A10" s="43"/>
      <c r="B10" s="77" t="s">
        <v>176</v>
      </c>
      <c r="C10" s="75"/>
      <c r="D10" s="52"/>
      <c r="E10" s="52"/>
      <c r="F10" s="75" t="s">
        <v>177</v>
      </c>
      <c r="G10" s="52"/>
      <c r="H10" s="52"/>
      <c r="I10" s="50"/>
      <c r="J10" s="48"/>
      <c r="K10" s="48"/>
      <c r="L10" s="48" t="s">
        <v>257</v>
      </c>
      <c r="M10" s="48"/>
      <c r="N10" s="48" t="str">
        <f>MID(N3,5,4)</f>
        <v>2025</v>
      </c>
      <c r="O10" s="48">
        <f t="shared" si="0"/>
        <v>2025</v>
      </c>
      <c r="Q10" s="48"/>
      <c r="R10" s="48"/>
      <c r="S10" s="48">
        <f>VALUE(4)</f>
        <v>4</v>
      </c>
      <c r="T10" s="48" t="s">
        <v>169</v>
      </c>
      <c r="U10" s="48" t="str">
        <f>MID(U5,7,4)</f>
        <v>or</v>
      </c>
      <c r="V10" s="48"/>
      <c r="W10" s="48"/>
      <c r="X10" s="48"/>
      <c r="Y10" s="48">
        <v>8</v>
      </c>
      <c r="Z10" s="48" t="s">
        <v>178</v>
      </c>
      <c r="AA10" s="48"/>
      <c r="AB10" s="48"/>
    </row>
    <row r="11" spans="1:28" ht="12.75" x14ac:dyDescent="0.2">
      <c r="A11" s="43"/>
      <c r="B11" s="80" t="s">
        <v>179</v>
      </c>
      <c r="C11" s="81">
        <f>SUM(C12:C18)</f>
        <v>2270777273.0999999</v>
      </c>
      <c r="D11" s="81">
        <f>SUM(D12:D18)</f>
        <v>2487939016.2600002</v>
      </c>
      <c r="E11" s="54"/>
      <c r="F11" s="75" t="s">
        <v>180</v>
      </c>
      <c r="G11" s="54">
        <f>SUM(G12:G20)</f>
        <v>5071789426.5900002</v>
      </c>
      <c r="H11" s="54">
        <f>SUM(H12:H20)</f>
        <v>3536635349.5599999</v>
      </c>
      <c r="I11" s="50"/>
      <c r="J11" s="48"/>
      <c r="K11" s="48"/>
      <c r="L11" s="48"/>
      <c r="M11" s="48"/>
      <c r="N11" s="48" t="str">
        <f>MID(N4,5,4)</f>
        <v>2024</v>
      </c>
      <c r="O11" s="48">
        <f t="shared" si="0"/>
        <v>2024</v>
      </c>
      <c r="Q11" s="48"/>
      <c r="R11" s="48"/>
      <c r="S11" s="48">
        <f>VALUE(5)</f>
        <v>5</v>
      </c>
      <c r="T11" s="48" t="s">
        <v>170</v>
      </c>
      <c r="U11" s="48"/>
      <c r="V11" s="48"/>
      <c r="W11" s="48"/>
      <c r="X11" s="48"/>
      <c r="Y11" s="48">
        <v>9</v>
      </c>
      <c r="Z11" s="48" t="s">
        <v>181</v>
      </c>
      <c r="AA11" s="48"/>
      <c r="AB11" s="48"/>
    </row>
    <row r="12" spans="1:28" ht="12.75" x14ac:dyDescent="0.2">
      <c r="A12" s="43"/>
      <c r="B12" s="53" t="s">
        <v>38</v>
      </c>
      <c r="C12" s="90">
        <v>661203707.53999996</v>
      </c>
      <c r="D12" s="62">
        <f>IF(Table!K19="",0,Table!K19)</f>
        <v>702555011.83000004</v>
      </c>
      <c r="E12" s="51"/>
      <c r="F12" s="52" t="s">
        <v>90</v>
      </c>
      <c r="G12" s="90">
        <v>1336016283.2</v>
      </c>
      <c r="H12" s="51">
        <f>IF(Sheet1!K19="",0,Sheet1!K19)</f>
        <v>1383703864.0699999</v>
      </c>
      <c r="I12" s="50"/>
      <c r="J12" s="48"/>
      <c r="K12" s="48"/>
      <c r="L12" s="48"/>
      <c r="M12" s="48"/>
      <c r="N12" s="48"/>
      <c r="O12" s="48"/>
      <c r="Q12" s="48"/>
      <c r="R12" s="48"/>
      <c r="S12" s="48">
        <f>VALUE(6)</f>
        <v>6</v>
      </c>
      <c r="T12" s="48" t="s">
        <v>172</v>
      </c>
      <c r="U12" s="48"/>
      <c r="V12" s="48"/>
      <c r="W12" s="48"/>
      <c r="X12" s="48"/>
      <c r="Y12" s="48">
        <v>10</v>
      </c>
      <c r="Z12" s="48" t="s">
        <v>182</v>
      </c>
      <c r="AA12" s="48"/>
      <c r="AB12" s="48"/>
    </row>
    <row r="13" spans="1:28" ht="12.75" x14ac:dyDescent="0.2">
      <c r="A13" s="43"/>
      <c r="B13" s="53" t="s">
        <v>39</v>
      </c>
      <c r="C13" s="90">
        <v>64776793.579999998</v>
      </c>
      <c r="D13" s="62">
        <f>IF(Table!K20="",0,Table!K20)</f>
        <v>380344488.18000001</v>
      </c>
      <c r="E13" s="51"/>
      <c r="F13" s="52" t="s">
        <v>91</v>
      </c>
      <c r="G13" s="90">
        <v>770583521.72000003</v>
      </c>
      <c r="H13" s="51">
        <f>IF(Sheet1!K20="",0,Sheet1!K20)</f>
        <v>521330037.30000001</v>
      </c>
      <c r="I13" s="50"/>
      <c r="J13" s="48"/>
      <c r="K13" s="48"/>
      <c r="L13" s="48" t="s">
        <v>258</v>
      </c>
      <c r="M13" s="48"/>
      <c r="N13" s="48" t="str">
        <f>MID(N4,5,4)</f>
        <v>2024</v>
      </c>
      <c r="O13" s="48"/>
      <c r="Q13" s="48"/>
      <c r="R13" s="48"/>
      <c r="S13" s="48">
        <f>VALUE(7)</f>
        <v>7</v>
      </c>
      <c r="T13" s="48" t="s">
        <v>175</v>
      </c>
      <c r="U13" s="48" t="str">
        <f>MID(U4,5,4)</f>
        <v>al</v>
      </c>
      <c r="V13" s="48"/>
      <c r="W13" s="48"/>
      <c r="X13" s="48"/>
      <c r="Y13" s="48">
        <v>11</v>
      </c>
      <c r="Z13" s="48" t="s">
        <v>183</v>
      </c>
      <c r="AA13" s="48"/>
      <c r="AB13" s="48"/>
    </row>
    <row r="14" spans="1:28" ht="12.75" x14ac:dyDescent="0.2">
      <c r="A14" s="43"/>
      <c r="B14" s="53" t="s">
        <v>40</v>
      </c>
      <c r="C14" s="90">
        <v>0</v>
      </c>
      <c r="D14" s="62">
        <f>IF(Table!K21="",0,Table!K21)</f>
        <v>0</v>
      </c>
      <c r="E14" s="51"/>
      <c r="F14" s="52" t="s">
        <v>184</v>
      </c>
      <c r="G14" s="90">
        <v>1477599264.4100001</v>
      </c>
      <c r="H14" s="51">
        <f>IF(Sheet1!K21="",0,Sheet1!K21)</f>
        <v>601686404.90999997</v>
      </c>
      <c r="I14" s="50"/>
      <c r="J14" s="48"/>
      <c r="K14" s="48"/>
      <c r="L14" s="48" t="s">
        <v>259</v>
      </c>
      <c r="M14" s="48"/>
      <c r="N14" s="48" t="str">
        <f>MID(N3,5,4)</f>
        <v>2025</v>
      </c>
      <c r="O14" s="48"/>
      <c r="Q14" s="48"/>
      <c r="R14" s="48"/>
      <c r="S14" s="48">
        <f>VALUE(8)</f>
        <v>8</v>
      </c>
      <c r="T14" s="48" t="s">
        <v>178</v>
      </c>
      <c r="U14" s="48" t="str">
        <f>MID(U3,5,4)</f>
        <v/>
      </c>
      <c r="V14" s="48"/>
      <c r="W14" s="48"/>
      <c r="X14" s="48"/>
      <c r="Y14" s="48">
        <v>12</v>
      </c>
      <c r="Z14" s="48" t="s">
        <v>158</v>
      </c>
      <c r="AA14" s="48"/>
      <c r="AB14" s="48"/>
    </row>
    <row r="15" spans="1:28" ht="12.75" x14ac:dyDescent="0.2">
      <c r="A15" s="43"/>
      <c r="B15" s="53" t="s">
        <v>41</v>
      </c>
      <c r="C15" s="90">
        <v>46308231.880000003</v>
      </c>
      <c r="D15" s="62">
        <f>IF(Table!K22="",0,Table!K22)</f>
        <v>71220659.870000005</v>
      </c>
      <c r="E15" s="51"/>
      <c r="F15" s="52" t="s">
        <v>185</v>
      </c>
      <c r="G15" s="90">
        <v>70309023.519999996</v>
      </c>
      <c r="H15" s="51">
        <f>IF(Sheet1!K22="",0,Sheet1!K22)</f>
        <v>69824978.519999996</v>
      </c>
      <c r="I15" s="50"/>
      <c r="J15" s="48"/>
      <c r="K15" s="48"/>
      <c r="L15" s="48"/>
      <c r="M15" s="48"/>
      <c r="N15" s="48"/>
      <c r="O15" s="48"/>
      <c r="Q15" s="48"/>
      <c r="R15" s="48"/>
      <c r="S15" s="48">
        <f>VALUE(9)</f>
        <v>9</v>
      </c>
      <c r="T15" s="48" t="s">
        <v>181</v>
      </c>
      <c r="U15" s="48"/>
      <c r="V15" s="48"/>
      <c r="W15" s="48"/>
      <c r="X15" s="48"/>
      <c r="Y15" s="48"/>
      <c r="Z15" s="48"/>
      <c r="AA15" s="48"/>
      <c r="AB15" s="48"/>
    </row>
    <row r="16" spans="1:28" ht="12.75" x14ac:dyDescent="0.2">
      <c r="B16" s="53" t="s">
        <v>42</v>
      </c>
      <c r="C16" s="90">
        <v>1498459534.0999999</v>
      </c>
      <c r="D16" s="62">
        <f>IF(Table!K23="",0,Table!K23)</f>
        <v>1333789850.3800001</v>
      </c>
      <c r="E16" s="51"/>
      <c r="F16" s="52" t="s">
        <v>94</v>
      </c>
      <c r="G16" s="90">
        <v>1099543832.7</v>
      </c>
      <c r="H16" s="51">
        <f>IF(Sheet1!K23="",0,Sheet1!K23)</f>
        <v>749912808.51999998</v>
      </c>
      <c r="I16" s="50"/>
      <c r="L16" s="69" t="str">
        <f>CONCATENATE("01/",IF(OR(N6="13",N6="14",N6="15",N6="16"),12,N6),"/",N14)</f>
        <v>01/09/2025</v>
      </c>
      <c r="N16" s="69" t="str">
        <f>CONCATENATE("01/",P6,"/",P14)</f>
        <v>01/Septiembre/</v>
      </c>
      <c r="Q16" s="48"/>
      <c r="R16" s="48"/>
      <c r="S16" s="48">
        <f>VALUE(10)</f>
        <v>10</v>
      </c>
      <c r="T16" s="48" t="s">
        <v>182</v>
      </c>
    </row>
    <row r="17" spans="2:20" ht="12.75" x14ac:dyDescent="0.2">
      <c r="B17" s="60" t="s">
        <v>186</v>
      </c>
      <c r="C17" s="90">
        <v>0</v>
      </c>
      <c r="D17" s="62">
        <f>IF(Table!K24="",0,Table!K24)</f>
        <v>0</v>
      </c>
      <c r="E17" s="51"/>
      <c r="F17" s="61" t="s">
        <v>187</v>
      </c>
      <c r="G17" s="90">
        <v>3538321.27</v>
      </c>
      <c r="H17" s="51">
        <f>IF(Sheet1!K24="",0,Sheet1!K24)</f>
        <v>3538321.27</v>
      </c>
      <c r="I17" s="50"/>
      <c r="L17" s="85">
        <f>EOMONTH(L16,0)</f>
        <v>45930</v>
      </c>
      <c r="N17" s="85" t="e">
        <f>EOMONTH(N16,0)</f>
        <v>#VALUE!</v>
      </c>
      <c r="Q17" s="48"/>
      <c r="R17" s="48"/>
      <c r="S17" s="48">
        <f>VALUE(11)</f>
        <v>11</v>
      </c>
      <c r="T17" s="48" t="s">
        <v>183</v>
      </c>
    </row>
    <row r="18" spans="2:20" ht="12.75" x14ac:dyDescent="0.2">
      <c r="B18" s="53" t="s">
        <v>44</v>
      </c>
      <c r="C18" s="90">
        <v>29006</v>
      </c>
      <c r="D18" s="62">
        <f>IF(Table!K25="",0,Table!K25)</f>
        <v>29006</v>
      </c>
      <c r="E18" s="51"/>
      <c r="F18" s="52" t="s">
        <v>96</v>
      </c>
      <c r="G18" s="90">
        <v>90103983.859999999</v>
      </c>
      <c r="H18" s="51">
        <f>IF(Sheet1!K25="",0,Sheet1!K25)</f>
        <v>52618593.229999997</v>
      </c>
      <c r="I18" s="50"/>
      <c r="L18" s="85"/>
      <c r="Q18" s="48"/>
      <c r="R18" s="48"/>
      <c r="S18" s="48">
        <f>VALUE(12)</f>
        <v>12</v>
      </c>
      <c r="T18" s="48" t="s">
        <v>158</v>
      </c>
    </row>
    <row r="19" spans="2:20" ht="12.75" x14ac:dyDescent="0.2">
      <c r="B19" s="80" t="s">
        <v>188</v>
      </c>
      <c r="C19" s="81">
        <f>SUM(C20:C26)</f>
        <v>1844245041.4099998</v>
      </c>
      <c r="D19" s="81">
        <f>SUM(D20:D26)</f>
        <v>2993813274.4399996</v>
      </c>
      <c r="E19" s="51"/>
      <c r="F19" s="52" t="s">
        <v>189</v>
      </c>
      <c r="G19" s="90">
        <v>917927.94</v>
      </c>
      <c r="H19" s="51">
        <f>IF(Sheet1!K26="",0,Sheet1!K26)</f>
        <v>917272.94</v>
      </c>
      <c r="I19" s="50"/>
      <c r="L19" s="69" t="str">
        <f>CONCATENATE("01/",IF(OR(N7="13",N7="14",N7="15",N7="16"),"12",N7),"/",N13)</f>
        <v>01/12/2024</v>
      </c>
      <c r="S19" s="48">
        <v>13</v>
      </c>
      <c r="T19" s="48" t="s">
        <v>158</v>
      </c>
    </row>
    <row r="20" spans="2:20" ht="12.75" x14ac:dyDescent="0.2">
      <c r="B20" s="53" t="s">
        <v>46</v>
      </c>
      <c r="C20" s="90">
        <v>0</v>
      </c>
      <c r="D20" s="62">
        <f>IF(Table!K27="",0,Table!K27)</f>
        <v>0</v>
      </c>
      <c r="E20" s="51"/>
      <c r="F20" s="52" t="s">
        <v>98</v>
      </c>
      <c r="G20" s="90">
        <v>223177267.97</v>
      </c>
      <c r="H20" s="51">
        <f>IF(Sheet1!K27="",0,Sheet1!K27)</f>
        <v>153103068.80000001</v>
      </c>
      <c r="I20" s="50"/>
      <c r="L20" s="85">
        <f>EOMONTH(L19,0)</f>
        <v>45657</v>
      </c>
      <c r="S20" s="48">
        <v>14</v>
      </c>
      <c r="T20" s="48" t="s">
        <v>158</v>
      </c>
    </row>
    <row r="21" spans="2:20" ht="12.75" x14ac:dyDescent="0.2">
      <c r="B21" s="53" t="s">
        <v>47</v>
      </c>
      <c r="C21" s="90">
        <v>41342.97</v>
      </c>
      <c r="D21" s="62">
        <f>IF(Table!K28="",0,Table!K28)</f>
        <v>39501.97</v>
      </c>
      <c r="E21" s="51"/>
      <c r="F21" s="75" t="s">
        <v>190</v>
      </c>
      <c r="G21" s="81">
        <f>SUM(G22:G24)</f>
        <v>2800000000.3400002</v>
      </c>
      <c r="H21" s="54">
        <f>SUM(H22:H24)</f>
        <v>2150000000</v>
      </c>
      <c r="I21" s="50"/>
      <c r="S21" s="48">
        <v>15</v>
      </c>
      <c r="T21" s="48" t="s">
        <v>158</v>
      </c>
    </row>
    <row r="22" spans="2:20" ht="12.75" x14ac:dyDescent="0.2">
      <c r="B22" s="53" t="s">
        <v>48</v>
      </c>
      <c r="C22" s="90">
        <v>1132978857.01</v>
      </c>
      <c r="D22" s="62">
        <f>IF(Table!K29="",0,Table!K29)</f>
        <v>2234374844.5999999</v>
      </c>
      <c r="E22" s="51"/>
      <c r="F22" s="52" t="s">
        <v>100</v>
      </c>
      <c r="G22" s="90">
        <v>2800000000.3400002</v>
      </c>
      <c r="H22" s="51">
        <f>IF(Sheet1!K29="",0,Sheet1!K29)</f>
        <v>2150000000</v>
      </c>
      <c r="I22" s="50"/>
      <c r="L22" s="69" t="str">
        <f>TEXT(L17,"dd")</f>
        <v>30</v>
      </c>
      <c r="N22" s="69" t="e">
        <f>TEXT(N17,"dd")</f>
        <v>#VALUE!</v>
      </c>
      <c r="S22" s="48">
        <v>16</v>
      </c>
      <c r="T22" s="48" t="s">
        <v>158</v>
      </c>
    </row>
    <row r="23" spans="2:20" ht="12.75" x14ac:dyDescent="0.2">
      <c r="B23" s="53" t="s">
        <v>49</v>
      </c>
      <c r="C23" s="90">
        <v>7217.55</v>
      </c>
      <c r="D23" s="62">
        <f>IF(Table!K30="",0,Table!K30)</f>
        <v>7313.43</v>
      </c>
      <c r="E23" s="51"/>
      <c r="F23" s="52" t="s">
        <v>191</v>
      </c>
      <c r="G23" s="90">
        <v>0</v>
      </c>
      <c r="H23" s="51">
        <f>IF(Sheet1!K30="",0,Sheet1!K30)</f>
        <v>0</v>
      </c>
      <c r="I23" s="50"/>
      <c r="L23" s="69" t="str">
        <f>TEXT(L20,"dd")</f>
        <v>31</v>
      </c>
    </row>
    <row r="24" spans="2:20" ht="12.75" x14ac:dyDescent="0.2">
      <c r="B24" s="53" t="s">
        <v>50</v>
      </c>
      <c r="C24" s="90">
        <v>48897873.350000001</v>
      </c>
      <c r="D24" s="62">
        <f>IF(Table!K31="",0,Table!K31)</f>
        <v>47675365.649999999</v>
      </c>
      <c r="E24" s="51"/>
      <c r="F24" s="52" t="s">
        <v>102</v>
      </c>
      <c r="G24" s="90">
        <v>0</v>
      </c>
      <c r="H24" s="51">
        <f>IF(Sheet1!K31="",0,Sheet1!K31)</f>
        <v>0</v>
      </c>
      <c r="I24" s="50"/>
    </row>
    <row r="25" spans="2:20" ht="12.75" x14ac:dyDescent="0.2">
      <c r="B25" s="53" t="s">
        <v>51</v>
      </c>
      <c r="C25" s="90">
        <v>37669243.950000003</v>
      </c>
      <c r="D25" s="62">
        <f>IF(Table!K32="",0,Table!K32)</f>
        <v>32489913.879999999</v>
      </c>
      <c r="E25" s="51"/>
      <c r="F25" s="75" t="s">
        <v>192</v>
      </c>
      <c r="G25" s="81">
        <f>SUM(G26:G27)</f>
        <v>743572094.63999999</v>
      </c>
      <c r="H25" s="54">
        <f>SUM(H26:H27)</f>
        <v>142293942.28999999</v>
      </c>
      <c r="I25" s="50"/>
      <c r="L25" s="69" t="str">
        <f>CONCATENATE("Al"," ",L22," ","de"," ",P6," ","del"," ",O10," ","y"," ","al"," ",L23," ","de"," ",P7," ","del"," ",O11)</f>
        <v>Al 30 de Septiembre del 2025 y al 31 de Diciembre del 2024</v>
      </c>
    </row>
    <row r="26" spans="2:20" ht="12.75" x14ac:dyDescent="0.2">
      <c r="B26" s="53" t="s">
        <v>193</v>
      </c>
      <c r="C26" s="90">
        <v>624650506.58000004</v>
      </c>
      <c r="D26" s="62">
        <f>IF(Table!K33="",0,Table!K33)</f>
        <v>679226334.90999997</v>
      </c>
      <c r="E26" s="51"/>
      <c r="F26" s="52" t="s">
        <v>104</v>
      </c>
      <c r="G26" s="90">
        <v>743572094.63999999</v>
      </c>
      <c r="H26" s="51">
        <f>IF(Sheet1!K33="",0,Sheet1!K33)</f>
        <v>142293942.28999999</v>
      </c>
      <c r="I26" s="50"/>
      <c r="L26" s="69" t="str">
        <f>CONCATENATE("Al"," ",L22," ","de"," ",P7," ","del"," ",O11," ","y"," ","al"," ",L22," ","de"," ",P6," ","del"," ",O10)</f>
        <v>Al 30 de Diciembre del 2024 y al 30 de Septiembre del 2025</v>
      </c>
    </row>
    <row r="27" spans="2:20" ht="12.75" x14ac:dyDescent="0.2">
      <c r="B27" s="77" t="s">
        <v>194</v>
      </c>
      <c r="C27" s="81">
        <f>SUM(C28:C32)</f>
        <v>726533387.14999998</v>
      </c>
      <c r="D27" s="81">
        <f>SUM(D28:D32)</f>
        <v>296226142.85000002</v>
      </c>
      <c r="E27" s="51"/>
      <c r="F27" s="52" t="s">
        <v>105</v>
      </c>
      <c r="G27" s="62">
        <f>IF(Sheet1!J34="",0,Sheet1!J34)</f>
        <v>0</v>
      </c>
      <c r="H27" s="51">
        <f>IF(Sheet1!K34="",0,Sheet1!K34)</f>
        <v>0</v>
      </c>
      <c r="I27" s="50"/>
    </row>
    <row r="28" spans="2:20" ht="12.75" x14ac:dyDescent="0.2">
      <c r="B28" s="60" t="s">
        <v>195</v>
      </c>
      <c r="C28" s="90">
        <v>0</v>
      </c>
      <c r="D28" s="62">
        <f>IF(Table!K35="",0,Table!K35)</f>
        <v>0</v>
      </c>
      <c r="E28" s="51"/>
      <c r="F28" s="75" t="s">
        <v>196</v>
      </c>
      <c r="G28" s="81">
        <f>IF(Sheet1!J35="",0,Sheet1!J35)</f>
        <v>0</v>
      </c>
      <c r="H28" s="54">
        <f>IF(Sheet1!K35="",0,Sheet1!K35)</f>
        <v>0</v>
      </c>
      <c r="I28" s="50"/>
    </row>
    <row r="29" spans="2:20" ht="12.75" x14ac:dyDescent="0.2">
      <c r="B29" s="53" t="s">
        <v>197</v>
      </c>
      <c r="C29" s="90">
        <v>0</v>
      </c>
      <c r="D29" s="62">
        <f>IF(Table!K36="",0,Table!K36)</f>
        <v>0</v>
      </c>
      <c r="E29" s="51"/>
      <c r="F29" s="75" t="s">
        <v>198</v>
      </c>
      <c r="G29" s="81">
        <f>IF(Sheet1!J36="",0,Sheet1!J36)</f>
        <v>0</v>
      </c>
      <c r="H29" s="54">
        <f>IF(Sheet1!K36="",0,Sheet1!K36)</f>
        <v>0</v>
      </c>
      <c r="I29" s="50"/>
    </row>
    <row r="30" spans="2:20" ht="12.75" x14ac:dyDescent="0.2">
      <c r="B30" s="53" t="s">
        <v>199</v>
      </c>
      <c r="C30" s="90">
        <v>0</v>
      </c>
      <c r="D30" s="62">
        <f>IF(Table!K37="",0,Table!K37)</f>
        <v>0</v>
      </c>
      <c r="E30" s="51"/>
      <c r="F30" s="52" t="s">
        <v>108</v>
      </c>
      <c r="G30" s="62">
        <f>IF(Sheet1!J37="",0,Sheet1!J37)</f>
        <v>0</v>
      </c>
      <c r="H30" s="51">
        <f>IF(Sheet1!K37="",0,Sheet1!K37)</f>
        <v>0</v>
      </c>
      <c r="I30" s="50"/>
    </row>
    <row r="31" spans="2:20" ht="12.75" x14ac:dyDescent="0.2">
      <c r="B31" s="53" t="s">
        <v>200</v>
      </c>
      <c r="C31" s="90">
        <v>726533387.14999998</v>
      </c>
      <c r="D31" s="62">
        <f>IF(Table!K38="",0,Table!K38)</f>
        <v>296226142.85000002</v>
      </c>
      <c r="E31" s="51"/>
      <c r="F31" s="52" t="s">
        <v>109</v>
      </c>
      <c r="G31" s="62">
        <f>IF(Sheet1!J38="",0,Sheet1!J38)</f>
        <v>0</v>
      </c>
      <c r="H31" s="51">
        <f>IF(Sheet1!K38="",0,Sheet1!K38)</f>
        <v>0</v>
      </c>
      <c r="I31" s="50"/>
    </row>
    <row r="32" spans="2:20" ht="12.75" x14ac:dyDescent="0.2">
      <c r="B32" s="53" t="s">
        <v>201</v>
      </c>
      <c r="C32" s="90">
        <v>0</v>
      </c>
      <c r="D32" s="62">
        <f>IF(Table!K39="",0,Table!K39)</f>
        <v>0</v>
      </c>
      <c r="E32" s="51"/>
      <c r="F32" s="52" t="s">
        <v>110</v>
      </c>
      <c r="G32" s="62">
        <f>IF(Sheet1!J39="",0,Sheet1!J39)</f>
        <v>0</v>
      </c>
      <c r="H32" s="51">
        <f>IF(Sheet1!K39="",0,Sheet1!K39)</f>
        <v>0</v>
      </c>
      <c r="I32" s="50"/>
    </row>
    <row r="33" spans="2:9" ht="12.75" x14ac:dyDescent="0.2">
      <c r="B33" s="77" t="s">
        <v>202</v>
      </c>
      <c r="C33" s="81">
        <f>SUM(C34:C38)</f>
        <v>0</v>
      </c>
      <c r="D33" s="81">
        <f>SUM(D34:D38)</f>
        <v>0</v>
      </c>
      <c r="E33" s="51"/>
      <c r="F33" s="75" t="s">
        <v>203</v>
      </c>
      <c r="G33" s="81">
        <f>+G34+G35+G36+G37+G38+G39</f>
        <v>227813549.07000002</v>
      </c>
      <c r="H33" s="54">
        <f>IF(Sheet1!K40="",0,Sheet1!K40)</f>
        <v>224453608.03</v>
      </c>
      <c r="I33" s="50"/>
    </row>
    <row r="34" spans="2:9" ht="12.75" x14ac:dyDescent="0.2">
      <c r="B34" s="53" t="s">
        <v>60</v>
      </c>
      <c r="C34" s="62">
        <f>IF(Table!J41="",0,Table!J41)</f>
        <v>0</v>
      </c>
      <c r="D34" s="62">
        <f>IF(Table!K41="",0,Table!K41)</f>
        <v>0</v>
      </c>
      <c r="E34" s="51"/>
      <c r="F34" s="52" t="s">
        <v>112</v>
      </c>
      <c r="G34" s="90">
        <v>16497712.08</v>
      </c>
      <c r="H34" s="51">
        <f>IF(Sheet1!K41="",0,Sheet1!K41)</f>
        <v>15081524.58</v>
      </c>
      <c r="I34" s="50"/>
    </row>
    <row r="35" spans="2:9" ht="12.75" x14ac:dyDescent="0.2">
      <c r="B35" s="53" t="s">
        <v>61</v>
      </c>
      <c r="C35" s="62">
        <f>IF(Table!J42="",0,Table!J42)</f>
        <v>0</v>
      </c>
      <c r="D35" s="62">
        <f>IF(Table!K42="",0,Table!K42)</f>
        <v>0</v>
      </c>
      <c r="E35" s="51"/>
      <c r="F35" s="52" t="s">
        <v>113</v>
      </c>
      <c r="G35" s="90">
        <v>211315836.99000001</v>
      </c>
      <c r="H35" s="51">
        <f>IF(Sheet1!K42="",0,Sheet1!K42)</f>
        <v>209372083.44999999</v>
      </c>
      <c r="I35" s="50"/>
    </row>
    <row r="36" spans="2:9" ht="12.75" x14ac:dyDescent="0.2">
      <c r="B36" s="53" t="s">
        <v>62</v>
      </c>
      <c r="C36" s="62">
        <f>IF(Table!J43="",0,Table!J43)</f>
        <v>0</v>
      </c>
      <c r="D36" s="62">
        <f>IF(Table!K43="",0,Table!K43)</f>
        <v>0</v>
      </c>
      <c r="E36" s="51"/>
      <c r="F36" s="52" t="s">
        <v>114</v>
      </c>
      <c r="G36" s="90">
        <v>0</v>
      </c>
      <c r="H36" s="51">
        <f>IF(Sheet1!K43="",0,Sheet1!K43)</f>
        <v>0</v>
      </c>
      <c r="I36" s="50"/>
    </row>
    <row r="37" spans="2:9" ht="12.75" x14ac:dyDescent="0.2">
      <c r="B37" s="53" t="s">
        <v>204</v>
      </c>
      <c r="C37" s="62">
        <f>IF(Table!J44="",0,Table!J44)</f>
        <v>0</v>
      </c>
      <c r="D37" s="62">
        <f>IF(Table!K44="",0,Table!K44)</f>
        <v>0</v>
      </c>
      <c r="E37" s="51"/>
      <c r="F37" s="52" t="s">
        <v>205</v>
      </c>
      <c r="G37" s="90">
        <v>0</v>
      </c>
      <c r="H37" s="51">
        <f>IF(Sheet1!K44="",0,Sheet1!K44)</f>
        <v>0</v>
      </c>
      <c r="I37" s="50"/>
    </row>
    <row r="38" spans="2:9" ht="12.75" x14ac:dyDescent="0.2">
      <c r="B38" s="53" t="s">
        <v>64</v>
      </c>
      <c r="C38" s="62">
        <f>IF(Table!J45="",0,Table!J45)</f>
        <v>0</v>
      </c>
      <c r="D38" s="62">
        <f>IF(Table!K45="",0,Table!K45)</f>
        <v>0</v>
      </c>
      <c r="E38" s="51"/>
      <c r="F38" s="52" t="s">
        <v>206</v>
      </c>
      <c r="G38" s="90">
        <v>0</v>
      </c>
      <c r="H38" s="51">
        <f>IF(Sheet1!K45="",0,Sheet1!K45)</f>
        <v>0</v>
      </c>
      <c r="I38" s="50"/>
    </row>
    <row r="39" spans="2:9" ht="12.75" x14ac:dyDescent="0.2">
      <c r="B39" s="77" t="s">
        <v>207</v>
      </c>
      <c r="C39" s="81">
        <f>IF(Table!J46="",0,Table!J46)</f>
        <v>486820.21</v>
      </c>
      <c r="D39" s="81">
        <f>IF(Table!K46="",0,Table!K46)</f>
        <v>486820.21</v>
      </c>
      <c r="E39" s="51"/>
      <c r="F39" s="52" t="s">
        <v>117</v>
      </c>
      <c r="G39" s="90">
        <v>0</v>
      </c>
      <c r="H39" s="51">
        <f>IF(Sheet1!K46="",0,Sheet1!K46)</f>
        <v>0</v>
      </c>
      <c r="I39" s="50"/>
    </row>
    <row r="40" spans="2:9" ht="12.75" x14ac:dyDescent="0.2">
      <c r="B40" s="77" t="s">
        <v>208</v>
      </c>
      <c r="C40" s="81">
        <f>SUM(C41:C42)</f>
        <v>0</v>
      </c>
      <c r="D40" s="54">
        <f>SUM(D41:D42)</f>
        <v>0</v>
      </c>
      <c r="E40" s="51"/>
      <c r="F40" s="75" t="s">
        <v>209</v>
      </c>
      <c r="G40" s="81">
        <f>IF(Sheet1!J47="",0,Sheet1!J47)</f>
        <v>0</v>
      </c>
      <c r="H40" s="54">
        <f>IF(Sheet1!K47="",0,Sheet1!K47)</f>
        <v>0</v>
      </c>
      <c r="I40" s="50"/>
    </row>
    <row r="41" spans="2:9" ht="12.75" x14ac:dyDescent="0.2">
      <c r="B41" s="53" t="s">
        <v>210</v>
      </c>
      <c r="C41" s="62">
        <f>IF(Table!J48="",0,Table!J48)</f>
        <v>0</v>
      </c>
      <c r="D41" s="51">
        <f>IF(Table!K48="",0,Table!K48)</f>
        <v>0</v>
      </c>
      <c r="E41" s="51"/>
      <c r="F41" s="52" t="s">
        <v>119</v>
      </c>
      <c r="G41" s="62">
        <f>IF(Sheet1!J48="",0,Sheet1!J48)</f>
        <v>0</v>
      </c>
      <c r="H41" s="51">
        <f>IF(Sheet1!K48="",0,Sheet1!K48)</f>
        <v>0</v>
      </c>
      <c r="I41" s="50"/>
    </row>
    <row r="42" spans="2:9" ht="12.75" x14ac:dyDescent="0.2">
      <c r="B42" s="53" t="s">
        <v>68</v>
      </c>
      <c r="C42" s="62">
        <f>IF(Table!J49="",0,Table!J49)</f>
        <v>0</v>
      </c>
      <c r="D42" s="51">
        <f>IF(Table!K49="",0,Table!K49)</f>
        <v>0</v>
      </c>
      <c r="E42" s="51"/>
      <c r="F42" s="52" t="s">
        <v>120</v>
      </c>
      <c r="G42" s="62">
        <f>IF(Sheet1!J49="",0,Sheet1!J49)</f>
        <v>0</v>
      </c>
      <c r="H42" s="51">
        <f>IF(Sheet1!K49="",0,Sheet1!K49)</f>
        <v>0</v>
      </c>
      <c r="I42" s="50"/>
    </row>
    <row r="43" spans="2:9" ht="12.75" x14ac:dyDescent="0.2">
      <c r="B43" s="77" t="s">
        <v>211</v>
      </c>
      <c r="C43" s="81">
        <f>SUM(C44:C47)</f>
        <v>21200500</v>
      </c>
      <c r="D43" s="54">
        <f>SUM(D44:D47)</f>
        <v>0</v>
      </c>
      <c r="E43" s="51"/>
      <c r="F43" s="52" t="s">
        <v>121</v>
      </c>
      <c r="G43" s="62">
        <f>IF(Sheet1!J50="",0,Sheet1!J50)</f>
        <v>0</v>
      </c>
      <c r="H43" s="51">
        <f>IF(Sheet1!K50="",0,Sheet1!K50)</f>
        <v>0</v>
      </c>
      <c r="I43" s="50"/>
    </row>
    <row r="44" spans="2:9" ht="12.75" x14ac:dyDescent="0.2">
      <c r="B44" s="53" t="s">
        <v>70</v>
      </c>
      <c r="C44" s="90">
        <v>0</v>
      </c>
      <c r="D44" s="51">
        <f>IF(Table!K51="",0,Table!K51)</f>
        <v>0</v>
      </c>
      <c r="E44" s="51"/>
      <c r="F44" s="75" t="s">
        <v>212</v>
      </c>
      <c r="G44" s="81">
        <f>+G45+G46+G47</f>
        <v>1093553984.51</v>
      </c>
      <c r="H44" s="54">
        <f>IF(Sheet1!K51="",0,Sheet1!K51)</f>
        <v>2297840668.1900001</v>
      </c>
      <c r="I44" s="50"/>
    </row>
    <row r="45" spans="2:9" ht="12.75" x14ac:dyDescent="0.2">
      <c r="B45" s="53" t="s">
        <v>71</v>
      </c>
      <c r="C45" s="90">
        <v>0</v>
      </c>
      <c r="D45" s="51">
        <f>IF(Table!K52="",0,Table!K52)</f>
        <v>0</v>
      </c>
      <c r="E45" s="51"/>
      <c r="F45" s="52" t="s">
        <v>123</v>
      </c>
      <c r="G45" s="90">
        <v>5479186.8700000001</v>
      </c>
      <c r="H45" s="51">
        <f>IF(Sheet1!K52="",0,Sheet1!K52)</f>
        <v>4618608.92</v>
      </c>
      <c r="I45" s="50"/>
    </row>
    <row r="46" spans="2:9" ht="12.75" x14ac:dyDescent="0.2">
      <c r="B46" s="53" t="s">
        <v>213</v>
      </c>
      <c r="C46" s="90">
        <v>21200500</v>
      </c>
      <c r="D46" s="51">
        <f>IF(Table!K53="",0,Table!K53)</f>
        <v>0</v>
      </c>
      <c r="E46" s="51"/>
      <c r="F46" s="52" t="s">
        <v>124</v>
      </c>
      <c r="G46" s="90">
        <v>336832224.70999998</v>
      </c>
      <c r="H46" s="51">
        <f>IF(Sheet1!K53="",0,Sheet1!K53)</f>
        <v>1605153343.5</v>
      </c>
      <c r="I46" s="50"/>
    </row>
    <row r="47" spans="2:9" ht="12.75" x14ac:dyDescent="0.2">
      <c r="B47" s="53" t="s">
        <v>73</v>
      </c>
      <c r="C47" s="90">
        <v>0</v>
      </c>
      <c r="D47" s="51">
        <f>IF(Table!K54="",0,Table!K54)</f>
        <v>0</v>
      </c>
      <c r="E47" s="51"/>
      <c r="F47" s="52" t="s">
        <v>125</v>
      </c>
      <c r="G47" s="90">
        <v>751242572.92999995</v>
      </c>
      <c r="H47" s="51">
        <f>IF(Sheet1!K54="",0,Sheet1!K54)</f>
        <v>688068715.76999998</v>
      </c>
      <c r="I47" s="50"/>
    </row>
    <row r="48" spans="2:9" ht="12.75" x14ac:dyDescent="0.2">
      <c r="B48" s="53"/>
      <c r="C48" s="62"/>
      <c r="D48" s="51"/>
      <c r="E48" s="51"/>
      <c r="F48" s="52"/>
      <c r="G48" s="62"/>
      <c r="H48" s="51"/>
      <c r="I48" s="50"/>
    </row>
    <row r="49" spans="2:9" ht="12.75" x14ac:dyDescent="0.2">
      <c r="B49" s="77" t="s">
        <v>214</v>
      </c>
      <c r="C49" s="81">
        <f>SUM(C11+C19+C27+C33+C39+C40+C43)</f>
        <v>4863243021.8699999</v>
      </c>
      <c r="D49" s="54">
        <f>SUM(D11+D19+D27+D33+D39+D40+D43)</f>
        <v>5778465253.7600002</v>
      </c>
      <c r="E49" s="51"/>
      <c r="F49" s="75" t="s">
        <v>215</v>
      </c>
      <c r="G49" s="81">
        <f>SUM(G11+G21+G25+G28+G29+G33+G40+G44)</f>
        <v>9936729055.1499996</v>
      </c>
      <c r="H49" s="54">
        <f>SUM(H11+H21+H25+H28+H29+H33+H40+H44)</f>
        <v>8351223568.0699997</v>
      </c>
      <c r="I49" s="50"/>
    </row>
    <row r="50" spans="2:9" ht="12.75" x14ac:dyDescent="0.2">
      <c r="B50" s="53"/>
      <c r="C50" s="62"/>
      <c r="D50" s="51"/>
      <c r="E50" s="51"/>
      <c r="F50" s="52"/>
      <c r="G50" s="62"/>
      <c r="H50" s="51"/>
      <c r="I50" s="50"/>
    </row>
    <row r="51" spans="2:9" ht="12.75" x14ac:dyDescent="0.2">
      <c r="B51" s="77" t="s">
        <v>216</v>
      </c>
      <c r="C51" s="62"/>
      <c r="D51" s="51"/>
      <c r="E51" s="51"/>
      <c r="F51" s="75" t="s">
        <v>217</v>
      </c>
      <c r="G51" s="62"/>
      <c r="H51" s="51"/>
      <c r="I51" s="50"/>
    </row>
    <row r="52" spans="2:9" ht="12.75" x14ac:dyDescent="0.2">
      <c r="B52" s="53" t="s">
        <v>218</v>
      </c>
      <c r="C52" s="90">
        <v>33839286720.700001</v>
      </c>
      <c r="D52" s="51">
        <f>IF(Table!K57="",0,Table!K57)</f>
        <v>28445186349.77</v>
      </c>
      <c r="E52" s="51"/>
      <c r="F52" s="52" t="s">
        <v>219</v>
      </c>
      <c r="G52" s="62">
        <f>IF(Sheet1!J57="",0,Sheet1!J57)</f>
        <v>0</v>
      </c>
      <c r="H52" s="51">
        <f>IF(Sheet1!K57="",0,Sheet1!K57)</f>
        <v>0</v>
      </c>
      <c r="I52" s="50"/>
    </row>
    <row r="53" spans="2:9" ht="12.75" x14ac:dyDescent="0.2">
      <c r="B53" s="53" t="s">
        <v>220</v>
      </c>
      <c r="C53" s="90">
        <v>180010314.5</v>
      </c>
      <c r="D53" s="51">
        <f>IF(Table!K58="",0,Table!K58)</f>
        <v>180010314.5</v>
      </c>
      <c r="E53" s="51"/>
      <c r="F53" s="52" t="s">
        <v>221</v>
      </c>
      <c r="G53" s="62">
        <f>IF(Sheet1!J58="",0,Sheet1!J58)</f>
        <v>0</v>
      </c>
      <c r="H53" s="51">
        <f>IF(Sheet1!K58="",0,Sheet1!K58)</f>
        <v>0</v>
      </c>
      <c r="I53" s="50"/>
    </row>
    <row r="54" spans="2:9" ht="12.75" x14ac:dyDescent="0.2">
      <c r="B54" s="53" t="s">
        <v>222</v>
      </c>
      <c r="C54" s="90">
        <v>68021430340.419998</v>
      </c>
      <c r="D54" s="51">
        <f>IF(Table!K59="",0,Table!K59)</f>
        <v>51853271638.519997</v>
      </c>
      <c r="E54" s="51"/>
      <c r="F54" s="52" t="s">
        <v>223</v>
      </c>
      <c r="G54" s="90">
        <v>19422977953.41</v>
      </c>
      <c r="H54" s="51">
        <f>IF(Sheet1!K59="",0,Sheet1!K59)</f>
        <v>19167313156.52</v>
      </c>
      <c r="I54" s="50"/>
    </row>
    <row r="55" spans="2:9" ht="12.75" x14ac:dyDescent="0.2">
      <c r="B55" s="53" t="s">
        <v>224</v>
      </c>
      <c r="C55" s="90">
        <v>5206468053.8599997</v>
      </c>
      <c r="D55" s="51">
        <f>IF(Table!K60="",0,Table!K60)</f>
        <v>4859071678.5</v>
      </c>
      <c r="E55" s="51"/>
      <c r="F55" s="52" t="s">
        <v>225</v>
      </c>
      <c r="G55" s="62">
        <f>IF(Sheet1!J60="",0,Sheet1!J60)</f>
        <v>0</v>
      </c>
      <c r="H55" s="51">
        <f>IF(Sheet1!K60="",0,Sheet1!K60)</f>
        <v>0</v>
      </c>
      <c r="I55" s="50"/>
    </row>
    <row r="56" spans="2:9" ht="12.75" x14ac:dyDescent="0.2">
      <c r="B56" s="53" t="s">
        <v>226</v>
      </c>
      <c r="C56" s="90">
        <v>196782406.11000001</v>
      </c>
      <c r="D56" s="51">
        <f>IF(Table!K61="",0,Table!K61)</f>
        <v>184795750.15000001</v>
      </c>
      <c r="E56" s="51"/>
      <c r="F56" s="52" t="s">
        <v>227</v>
      </c>
      <c r="G56" s="62">
        <f>IF(Sheet1!J61="",0,Sheet1!J61)</f>
        <v>0</v>
      </c>
      <c r="H56" s="51">
        <f>IF(Sheet1!K61="",0,Sheet1!K61)</f>
        <v>0</v>
      </c>
      <c r="I56" s="50"/>
    </row>
    <row r="57" spans="2:9" ht="12.75" x14ac:dyDescent="0.2">
      <c r="B57" s="53" t="s">
        <v>228</v>
      </c>
      <c r="C57" s="90">
        <v>-2349856397.4099998</v>
      </c>
      <c r="D57" s="51">
        <f>IF(Table!K62="",0,Table!K62)</f>
        <v>-1788688826.5999999</v>
      </c>
      <c r="E57" s="51"/>
      <c r="F57" s="52" t="s">
        <v>229</v>
      </c>
      <c r="G57" s="62">
        <f>IF(Sheet1!J62="",0,Sheet1!J62)</f>
        <v>0</v>
      </c>
      <c r="H57" s="51">
        <f>IF(Sheet1!K62="",0,Sheet1!K62)</f>
        <v>0</v>
      </c>
      <c r="I57" s="50"/>
    </row>
    <row r="58" spans="2:9" ht="12.75" x14ac:dyDescent="0.2">
      <c r="B58" s="53" t="s">
        <v>230</v>
      </c>
      <c r="C58" s="90">
        <v>32457644.670000002</v>
      </c>
      <c r="D58" s="51">
        <f>IF(Table!K63="",0,Table!K63)</f>
        <v>32457644.670000002</v>
      </c>
      <c r="E58" s="51"/>
      <c r="F58" s="52"/>
      <c r="G58" s="62"/>
      <c r="H58" s="51"/>
      <c r="I58" s="50"/>
    </row>
    <row r="59" spans="2:9" ht="12.75" x14ac:dyDescent="0.2">
      <c r="B59" s="53" t="s">
        <v>231</v>
      </c>
      <c r="C59" s="89">
        <v>0</v>
      </c>
      <c r="D59" s="51">
        <f>IF(Table!K64="",0,Table!K64)</f>
        <v>0</v>
      </c>
      <c r="E59" s="51"/>
      <c r="F59" s="75" t="s">
        <v>232</v>
      </c>
      <c r="G59" s="81">
        <f>SUM(G52:G57)</f>
        <v>19422977953.41</v>
      </c>
      <c r="H59" s="54">
        <f>SUM(H52:H57)</f>
        <v>19167313156.52</v>
      </c>
      <c r="I59" s="50"/>
    </row>
    <row r="60" spans="2:9" ht="12.75" x14ac:dyDescent="0.2">
      <c r="B60" s="53" t="s">
        <v>233</v>
      </c>
      <c r="C60" s="89">
        <v>0</v>
      </c>
      <c r="D60" s="51">
        <f>IF(Table!K65="",0,Table!K65)</f>
        <v>0</v>
      </c>
      <c r="E60" s="51"/>
      <c r="F60" s="51"/>
      <c r="G60" s="62"/>
      <c r="H60" s="51"/>
      <c r="I60" s="50"/>
    </row>
    <row r="61" spans="2:9" ht="12.75" x14ac:dyDescent="0.2">
      <c r="B61" s="53"/>
      <c r="C61" s="51"/>
      <c r="D61" s="51"/>
      <c r="E61" s="51"/>
      <c r="F61" s="75" t="s">
        <v>234</v>
      </c>
      <c r="G61" s="81">
        <f>SUM(G49+G59)</f>
        <v>29359707008.559998</v>
      </c>
      <c r="H61" s="54">
        <f>SUM(H49+H59)</f>
        <v>27518536724.59</v>
      </c>
      <c r="I61" s="50"/>
    </row>
    <row r="62" spans="2:9" ht="12.75" x14ac:dyDescent="0.2">
      <c r="B62" s="77" t="s">
        <v>235</v>
      </c>
      <c r="C62" s="54">
        <f>SUM(C52:C60)</f>
        <v>105126579082.84999</v>
      </c>
      <c r="D62" s="54">
        <f>SUM(D52:D60)</f>
        <v>83766104549.509979</v>
      </c>
      <c r="E62" s="51"/>
      <c r="F62" s="52"/>
      <c r="G62" s="62"/>
      <c r="H62" s="52"/>
      <c r="I62" s="50"/>
    </row>
    <row r="63" spans="2:9" ht="12.75" x14ac:dyDescent="0.2">
      <c r="B63" s="53"/>
      <c r="C63" s="51"/>
      <c r="D63" s="51"/>
      <c r="E63" s="51"/>
      <c r="F63" s="75" t="s">
        <v>236</v>
      </c>
      <c r="G63" s="62"/>
      <c r="H63" s="52"/>
      <c r="I63" s="50"/>
    </row>
    <row r="64" spans="2:9" ht="12.75" x14ac:dyDescent="0.2">
      <c r="B64" s="77" t="s">
        <v>237</v>
      </c>
      <c r="C64" s="54">
        <f>SUM(C62+C49)</f>
        <v>109989822104.71999</v>
      </c>
      <c r="D64" s="54">
        <f>SUM(D62+D49)</f>
        <v>89544569803.269974</v>
      </c>
      <c r="E64" s="51"/>
      <c r="F64" s="52"/>
      <c r="G64" s="62"/>
      <c r="H64" s="52"/>
      <c r="I64" s="50"/>
    </row>
    <row r="65" spans="2:9" ht="12.75" x14ac:dyDescent="0.2">
      <c r="B65" s="53"/>
      <c r="C65" s="78"/>
      <c r="D65" s="52"/>
      <c r="E65" s="52"/>
      <c r="F65" s="75" t="s">
        <v>238</v>
      </c>
      <c r="G65" s="81">
        <f>SUM(G66:G68)</f>
        <v>43261714501.649994</v>
      </c>
      <c r="H65" s="54">
        <f>SUM(H66:H68)</f>
        <v>37802796956.679993</v>
      </c>
      <c r="I65" s="50"/>
    </row>
    <row r="66" spans="2:9" ht="12.75" x14ac:dyDescent="0.2">
      <c r="B66" s="53"/>
      <c r="C66" s="52"/>
      <c r="D66" s="52"/>
      <c r="E66" s="52"/>
      <c r="F66" s="52" t="s">
        <v>239</v>
      </c>
      <c r="G66" s="90">
        <v>43209274969.949997</v>
      </c>
      <c r="H66" s="51">
        <f>IF(Sheet1!K67="",0,Sheet1!K67)</f>
        <v>37751545886.699997</v>
      </c>
      <c r="I66" s="50"/>
    </row>
    <row r="67" spans="2:9" ht="12.75" x14ac:dyDescent="0.2">
      <c r="B67" s="53"/>
      <c r="C67" s="52"/>
      <c r="D67" s="52"/>
      <c r="E67" s="52"/>
      <c r="F67" s="52" t="s">
        <v>240</v>
      </c>
      <c r="G67" s="90">
        <v>43268013.740000002</v>
      </c>
      <c r="H67" s="51">
        <f>IF(Sheet1!K68="",0,Sheet1!K68)</f>
        <v>42079552.020000003</v>
      </c>
      <c r="I67" s="50"/>
    </row>
    <row r="68" spans="2:9" ht="12.75" x14ac:dyDescent="0.2">
      <c r="B68" s="53"/>
      <c r="C68" s="52"/>
      <c r="D68" s="52"/>
      <c r="E68" s="52"/>
      <c r="F68" s="52" t="s">
        <v>241</v>
      </c>
      <c r="G68" s="90">
        <v>9171517.9600000009</v>
      </c>
      <c r="H68" s="51">
        <f>IF(Sheet1!K69="",0,Sheet1!K69)</f>
        <v>9171517.9600000009</v>
      </c>
      <c r="I68" s="50"/>
    </row>
    <row r="69" spans="2:9" ht="12.75" x14ac:dyDescent="0.2">
      <c r="B69" s="53"/>
      <c r="C69" s="52"/>
      <c r="D69" s="52"/>
      <c r="E69" s="52"/>
      <c r="F69" s="52"/>
      <c r="G69" s="62"/>
      <c r="H69" s="51"/>
      <c r="I69" s="50"/>
    </row>
    <row r="70" spans="2:9" ht="12.75" x14ac:dyDescent="0.2">
      <c r="B70" s="53"/>
      <c r="C70" s="52"/>
      <c r="D70" s="52"/>
      <c r="E70" s="52"/>
      <c r="F70" s="75" t="s">
        <v>242</v>
      </c>
      <c r="G70" s="81">
        <f>SUM(G71:G75)</f>
        <v>37368400594.510002</v>
      </c>
      <c r="H70" s="54">
        <f>SUM(H71:H75)</f>
        <v>24223236122</v>
      </c>
      <c r="I70" s="50"/>
    </row>
    <row r="71" spans="2:9" ht="12.75" x14ac:dyDescent="0.2">
      <c r="B71" s="53"/>
      <c r="C71" s="52"/>
      <c r="D71" s="52"/>
      <c r="E71" s="52"/>
      <c r="F71" s="52" t="s">
        <v>243</v>
      </c>
      <c r="G71" s="90">
        <v>3932262523.7199998</v>
      </c>
      <c r="H71" s="51">
        <f>IF(Sheet1!K71="",0,Sheet1!K71)</f>
        <v>3166477308.9200001</v>
      </c>
      <c r="I71" s="50"/>
    </row>
    <row r="72" spans="2:9" ht="12.75" x14ac:dyDescent="0.2">
      <c r="B72" s="53"/>
      <c r="C72" s="52"/>
      <c r="D72" s="52"/>
      <c r="E72" s="52"/>
      <c r="F72" s="52" t="s">
        <v>244</v>
      </c>
      <c r="G72" s="90">
        <v>17889342439.830002</v>
      </c>
      <c r="H72" s="51">
        <f>IF(Sheet1!K72="",0,Sheet1!K72)</f>
        <v>15765567599.719999</v>
      </c>
      <c r="I72" s="50"/>
    </row>
    <row r="73" spans="2:9" ht="12.75" x14ac:dyDescent="0.2">
      <c r="B73" s="53"/>
      <c r="C73" s="52"/>
      <c r="D73" s="52"/>
      <c r="E73" s="52"/>
      <c r="F73" s="52" t="s">
        <v>245</v>
      </c>
      <c r="G73" s="90">
        <v>36479168070.419998</v>
      </c>
      <c r="H73" s="51">
        <f>IF(Sheet1!K73="",0,Sheet1!K73)</f>
        <v>26367937776.279999</v>
      </c>
      <c r="I73" s="50"/>
    </row>
    <row r="74" spans="2:9" ht="12.75" x14ac:dyDescent="0.2">
      <c r="B74" s="53"/>
      <c r="C74" s="52"/>
      <c r="D74" s="52"/>
      <c r="E74" s="52"/>
      <c r="F74" s="52" t="s">
        <v>246</v>
      </c>
      <c r="G74" s="90">
        <v>0</v>
      </c>
      <c r="H74" s="51">
        <f>IF(Sheet1!K74="",0,Sheet1!K74)</f>
        <v>0</v>
      </c>
      <c r="I74" s="50"/>
    </row>
    <row r="75" spans="2:9" ht="12.75" x14ac:dyDescent="0.2">
      <c r="B75" s="53"/>
      <c r="C75" s="52"/>
      <c r="D75" s="52"/>
      <c r="E75" s="52"/>
      <c r="F75" s="52" t="s">
        <v>247</v>
      </c>
      <c r="G75" s="90">
        <v>-20932372439.459999</v>
      </c>
      <c r="H75" s="51">
        <f>IF(Sheet1!K75="",0,Sheet1!K75)</f>
        <v>-21076746562.919998</v>
      </c>
      <c r="I75" s="50"/>
    </row>
    <row r="76" spans="2:9" ht="12.75" x14ac:dyDescent="0.2">
      <c r="B76" s="53"/>
      <c r="C76" s="52"/>
      <c r="D76" s="52"/>
      <c r="E76" s="52"/>
      <c r="F76" s="52"/>
      <c r="G76" s="62"/>
      <c r="H76" s="51"/>
      <c r="I76" s="50"/>
    </row>
    <row r="77" spans="2:9" ht="12.75" x14ac:dyDescent="0.2">
      <c r="B77" s="53"/>
      <c r="C77" s="52"/>
      <c r="D77" s="52"/>
      <c r="E77" s="52"/>
      <c r="F77" s="79" t="s">
        <v>248</v>
      </c>
      <c r="G77" s="54">
        <f>SUM(G78:G79)</f>
        <v>0</v>
      </c>
      <c r="H77" s="54">
        <f>SUM(H78:H79)</f>
        <v>0</v>
      </c>
      <c r="I77" s="50"/>
    </row>
    <row r="78" spans="2:9" ht="12.75" x14ac:dyDescent="0.2">
      <c r="B78" s="53"/>
      <c r="C78" s="52"/>
      <c r="D78" s="52"/>
      <c r="E78" s="52"/>
      <c r="F78" s="52" t="s">
        <v>249</v>
      </c>
      <c r="G78" s="51">
        <f>IF(Sheet1!J77="",0,Sheet1!J78)</f>
        <v>0</v>
      </c>
      <c r="H78" s="51">
        <f>IF(Sheet1!K77="",0,Sheet1!K78)</f>
        <v>0</v>
      </c>
      <c r="I78" s="50"/>
    </row>
    <row r="79" spans="2:9" ht="12.75" x14ac:dyDescent="0.2">
      <c r="B79" s="53"/>
      <c r="C79" s="52"/>
      <c r="D79" s="52"/>
      <c r="E79" s="52"/>
      <c r="F79" s="52" t="s">
        <v>250</v>
      </c>
      <c r="G79" s="51">
        <f>IF(Sheet1!J78="",0,Sheet1!J79)</f>
        <v>0</v>
      </c>
      <c r="H79" s="51">
        <f>IF(Sheet1!K78="",0,Sheet1!K79)</f>
        <v>0</v>
      </c>
      <c r="I79" s="50"/>
    </row>
    <row r="80" spans="2:9" ht="12.75" x14ac:dyDescent="0.2">
      <c r="B80" s="53"/>
      <c r="C80" s="52"/>
      <c r="D80" s="52"/>
      <c r="E80" s="52"/>
      <c r="F80" s="52"/>
      <c r="G80" s="51"/>
      <c r="H80" s="52"/>
      <c r="I80" s="50"/>
    </row>
    <row r="81" spans="2:9" ht="12.75" x14ac:dyDescent="0.2">
      <c r="B81" s="53"/>
      <c r="C81" s="52"/>
      <c r="D81" s="52"/>
      <c r="E81" s="52"/>
      <c r="F81" s="75" t="s">
        <v>251</v>
      </c>
      <c r="G81" s="54">
        <f>SUM(G77+G70+G65)</f>
        <v>80630115096.160004</v>
      </c>
      <c r="H81" s="54">
        <f>SUM(H77+H70+H65)</f>
        <v>62026033078.679993</v>
      </c>
      <c r="I81" s="50"/>
    </row>
    <row r="82" spans="2:9" ht="12.75" x14ac:dyDescent="0.2">
      <c r="B82" s="53"/>
      <c r="C82" s="52"/>
      <c r="D82" s="52"/>
      <c r="E82" s="52"/>
      <c r="F82" s="52"/>
      <c r="G82" s="51"/>
      <c r="H82" s="52"/>
      <c r="I82" s="50"/>
    </row>
    <row r="83" spans="2:9" ht="12.75" x14ac:dyDescent="0.2">
      <c r="B83" s="53"/>
      <c r="C83" s="52"/>
      <c r="D83" s="52"/>
      <c r="E83" s="52"/>
      <c r="F83" s="75" t="s">
        <v>252</v>
      </c>
      <c r="G83" s="54">
        <f>G61+G81</f>
        <v>109989822104.72</v>
      </c>
      <c r="H83" s="54">
        <f>H61+H81</f>
        <v>89544569803.269989</v>
      </c>
      <c r="I83" s="50"/>
    </row>
    <row r="84" spans="2:9" ht="13.5" thickBot="1" x14ac:dyDescent="0.25">
      <c r="B84" s="55"/>
      <c r="C84" s="56"/>
      <c r="D84" s="56"/>
      <c r="E84" s="56"/>
      <c r="F84" s="57"/>
      <c r="G84" s="57"/>
      <c r="H84" s="57"/>
      <c r="I84" s="58"/>
    </row>
  </sheetData>
  <mergeCells count="5">
    <mergeCell ref="B3:H3"/>
    <mergeCell ref="B4:H4"/>
    <mergeCell ref="B5:H5"/>
    <mergeCell ref="B7:H7"/>
    <mergeCell ref="B6:I6"/>
  </mergeCells>
  <pageMargins left="0.19685039370078741" right="0.19685039370078741" top="0.15748031496062992" bottom="0.15748031496062992" header="0" footer="0"/>
  <pageSetup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1:L48"/>
  <sheetViews>
    <sheetView showGridLines="0" workbookViewId="0">
      <selection activeCell="A2" sqref="A2"/>
    </sheetView>
  </sheetViews>
  <sheetFormatPr baseColWidth="10" defaultColWidth="9.33203125" defaultRowHeight="11.25" x14ac:dyDescent="0.2"/>
  <cols>
    <col min="1" max="1" width="3.1640625" customWidth="1"/>
    <col min="2" max="2" width="1.33203125" customWidth="1"/>
    <col min="3" max="3" width="19" hidden="1" customWidth="1"/>
    <col min="4" max="4" width="15.33203125" hidden="1" customWidth="1"/>
    <col min="5" max="5" width="8.83203125" hidden="1" customWidth="1"/>
    <col min="6" max="6" width="8.83203125" customWidth="1"/>
    <col min="7" max="11" width="21.83203125" customWidth="1"/>
  </cols>
  <sheetData>
    <row r="1" spans="3:12" ht="24" customHeight="1" x14ac:dyDescent="0.3">
      <c r="H1" s="3" t="s">
        <v>0</v>
      </c>
    </row>
    <row r="2" spans="3:12" s="7" customFormat="1" ht="33.75" customHeight="1" x14ac:dyDescent="0.2">
      <c r="H2" s="15" t="s">
        <v>9</v>
      </c>
      <c r="I2" s="17" t="s">
        <v>10</v>
      </c>
      <c r="K2" s="15" t="s">
        <v>7</v>
      </c>
      <c r="L2" s="17" t="s">
        <v>269</v>
      </c>
    </row>
    <row r="3" spans="3:12" s="6" customFormat="1" ht="18" customHeight="1" x14ac:dyDescent="0.2"/>
    <row r="5" spans="3:12" ht="12.75" hidden="1" x14ac:dyDescent="0.2">
      <c r="G5" s="9" t="s">
        <v>1</v>
      </c>
      <c r="H5" s="4"/>
      <c r="I5" s="4"/>
      <c r="J5" s="4"/>
      <c r="K5" s="5"/>
    </row>
    <row r="6" spans="3:12" hidden="1" x14ac:dyDescent="0.2">
      <c r="G6" s="34" t="s">
        <v>9</v>
      </c>
      <c r="H6" s="35" t="s">
        <v>10</v>
      </c>
      <c r="I6" s="12"/>
      <c r="J6" s="36" t="s">
        <v>18</v>
      </c>
      <c r="K6" s="37" t="s">
        <v>271</v>
      </c>
    </row>
    <row r="7" spans="3:12" hidden="1" x14ac:dyDescent="0.2">
      <c r="G7" s="32" t="s">
        <v>15</v>
      </c>
      <c r="H7" s="33" t="s">
        <v>268</v>
      </c>
      <c r="I7" s="13"/>
      <c r="J7" s="30" t="s">
        <v>11</v>
      </c>
      <c r="K7" s="31" t="s">
        <v>267</v>
      </c>
    </row>
    <row r="8" spans="3:12" hidden="1" x14ac:dyDescent="0.2">
      <c r="G8" s="32" t="s">
        <v>8</v>
      </c>
      <c r="H8" s="33" t="s">
        <v>261</v>
      </c>
      <c r="I8" s="13"/>
      <c r="J8" s="30" t="s">
        <v>29</v>
      </c>
      <c r="K8" s="31" t="s">
        <v>270</v>
      </c>
    </row>
    <row r="9" spans="3:12" hidden="1" x14ac:dyDescent="0.2">
      <c r="G9" s="32" t="s">
        <v>16</v>
      </c>
      <c r="H9" s="33" t="s">
        <v>17</v>
      </c>
      <c r="I9" s="13"/>
      <c r="J9" s="30" t="s">
        <v>28</v>
      </c>
      <c r="K9" s="31" t="s">
        <v>265</v>
      </c>
    </row>
    <row r="10" spans="3:12" hidden="1" x14ac:dyDescent="0.2">
      <c r="G10" s="32" t="s">
        <v>13</v>
      </c>
      <c r="H10" s="33" t="s">
        <v>14</v>
      </c>
      <c r="I10" s="13"/>
      <c r="J10" s="30" t="s">
        <v>7</v>
      </c>
      <c r="K10" s="31" t="s">
        <v>272</v>
      </c>
    </row>
    <row r="11" spans="3:12" hidden="1" x14ac:dyDescent="0.2">
      <c r="G11" s="28" t="s">
        <v>5</v>
      </c>
      <c r="H11" s="29" t="s">
        <v>6</v>
      </c>
      <c r="I11" s="14"/>
      <c r="J11" s="38" t="s">
        <v>7</v>
      </c>
      <c r="K11" s="39" t="s">
        <v>269</v>
      </c>
    </row>
    <row r="14" spans="3:12" ht="12.75" x14ac:dyDescent="0.2">
      <c r="C14" s="16" t="s">
        <v>4</v>
      </c>
      <c r="D14" s="16"/>
      <c r="F14" t="s">
        <v>3</v>
      </c>
    </row>
    <row r="15" spans="3:12" x14ac:dyDescent="0.2">
      <c r="C15" s="25" t="s">
        <v>19</v>
      </c>
      <c r="D15" s="25" t="s">
        <v>20</v>
      </c>
      <c r="F15" t="s">
        <v>3</v>
      </c>
    </row>
    <row r="16" spans="3:12" x14ac:dyDescent="0.2">
      <c r="C16" s="26" t="s">
        <v>21</v>
      </c>
      <c r="D16" s="26" t="s">
        <v>20</v>
      </c>
      <c r="F16" t="s">
        <v>3</v>
      </c>
    </row>
    <row r="17" spans="3:6" x14ac:dyDescent="0.2">
      <c r="C17" s="26" t="s">
        <v>22</v>
      </c>
      <c r="D17" s="26" t="s">
        <v>20</v>
      </c>
      <c r="F17" t="s">
        <v>3</v>
      </c>
    </row>
    <row r="18" spans="3:6" x14ac:dyDescent="0.2">
      <c r="C18" s="26" t="s">
        <v>263</v>
      </c>
      <c r="D18" s="26" t="s">
        <v>20</v>
      </c>
      <c r="F18" t="s">
        <v>3</v>
      </c>
    </row>
    <row r="19" spans="3:6" x14ac:dyDescent="0.2">
      <c r="C19" s="26" t="s">
        <v>23</v>
      </c>
      <c r="D19" s="26" t="s">
        <v>20</v>
      </c>
      <c r="F19" t="s">
        <v>3</v>
      </c>
    </row>
    <row r="20" spans="3:6" x14ac:dyDescent="0.2">
      <c r="C20" s="26" t="s">
        <v>24</v>
      </c>
      <c r="D20" s="26" t="s">
        <v>20</v>
      </c>
      <c r="F20" t="s">
        <v>3</v>
      </c>
    </row>
    <row r="21" spans="3:6" x14ac:dyDescent="0.2">
      <c r="C21" s="26" t="s">
        <v>25</v>
      </c>
      <c r="D21" s="26" t="s">
        <v>20</v>
      </c>
      <c r="F21" t="s">
        <v>3</v>
      </c>
    </row>
    <row r="22" spans="3:6" x14ac:dyDescent="0.2">
      <c r="C22" s="26" t="s">
        <v>16</v>
      </c>
      <c r="D22" s="26" t="s">
        <v>20</v>
      </c>
      <c r="F22" t="s">
        <v>3</v>
      </c>
    </row>
    <row r="23" spans="3:6" x14ac:dyDescent="0.2">
      <c r="C23" s="26" t="s">
        <v>26</v>
      </c>
      <c r="D23" s="26" t="s">
        <v>20</v>
      </c>
      <c r="F23" t="s">
        <v>3</v>
      </c>
    </row>
    <row r="24" spans="3:6" x14ac:dyDescent="0.2">
      <c r="C24" s="27" t="s">
        <v>27</v>
      </c>
      <c r="D24" s="27" t="s">
        <v>20</v>
      </c>
      <c r="F24" t="s">
        <v>3</v>
      </c>
    </row>
    <row r="25" spans="3:6" x14ac:dyDescent="0.2">
      <c r="F25" t="s">
        <v>3</v>
      </c>
    </row>
    <row r="26" spans="3:6" x14ac:dyDescent="0.2">
      <c r="F26" t="s">
        <v>3</v>
      </c>
    </row>
    <row r="27" spans="3:6" x14ac:dyDescent="0.2">
      <c r="F27" t="s">
        <v>3</v>
      </c>
    </row>
    <row r="28" spans="3:6" x14ac:dyDescent="0.2">
      <c r="F28" t="s">
        <v>3</v>
      </c>
    </row>
    <row r="29" spans="3:6" x14ac:dyDescent="0.2">
      <c r="F29" t="s">
        <v>3</v>
      </c>
    </row>
    <row r="30" spans="3:6" x14ac:dyDescent="0.2">
      <c r="F30" t="s">
        <v>3</v>
      </c>
    </row>
    <row r="31" spans="3:6" x14ac:dyDescent="0.2">
      <c r="F31" t="s">
        <v>3</v>
      </c>
    </row>
    <row r="32" spans="3:6" x14ac:dyDescent="0.2">
      <c r="F32" t="s">
        <v>3</v>
      </c>
    </row>
    <row r="33" spans="6:6" x14ac:dyDescent="0.2">
      <c r="F33" t="s">
        <v>3</v>
      </c>
    </row>
    <row r="34" spans="6:6" x14ac:dyDescent="0.2">
      <c r="F34" t="s">
        <v>3</v>
      </c>
    </row>
    <row r="35" spans="6:6" x14ac:dyDescent="0.2">
      <c r="F35" t="s">
        <v>3</v>
      </c>
    </row>
    <row r="36" spans="6:6" x14ac:dyDescent="0.2">
      <c r="F36" t="s">
        <v>3</v>
      </c>
    </row>
    <row r="37" spans="6:6" x14ac:dyDescent="0.2">
      <c r="F37" t="s">
        <v>3</v>
      </c>
    </row>
    <row r="38" spans="6:6" x14ac:dyDescent="0.2">
      <c r="F38" t="s">
        <v>3</v>
      </c>
    </row>
    <row r="39" spans="6:6" x14ac:dyDescent="0.2">
      <c r="F39" t="s">
        <v>3</v>
      </c>
    </row>
    <row r="40" spans="6:6" x14ac:dyDescent="0.2">
      <c r="F40" t="s">
        <v>3</v>
      </c>
    </row>
    <row r="41" spans="6:6" x14ac:dyDescent="0.2">
      <c r="F41" t="s">
        <v>3</v>
      </c>
    </row>
    <row r="42" spans="6:6" x14ac:dyDescent="0.2">
      <c r="F42" t="s">
        <v>3</v>
      </c>
    </row>
    <row r="43" spans="6:6" x14ac:dyDescent="0.2">
      <c r="F43" t="s">
        <v>3</v>
      </c>
    </row>
    <row r="44" spans="6:6" x14ac:dyDescent="0.2">
      <c r="F44" t="s">
        <v>3</v>
      </c>
    </row>
    <row r="45" spans="6:6" x14ac:dyDescent="0.2">
      <c r="F45" t="s">
        <v>3</v>
      </c>
    </row>
    <row r="46" spans="6:6" x14ac:dyDescent="0.2">
      <c r="F46" t="s">
        <v>3</v>
      </c>
    </row>
    <row r="47" spans="6:6" x14ac:dyDescent="0.2">
      <c r="F47" t="s">
        <v>3</v>
      </c>
    </row>
    <row r="48" spans="6:6" x14ac:dyDescent="0.2">
      <c r="F48" t="s">
        <v>3</v>
      </c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u H W 4 / S U M J h V 6 S x P X x f t O p s W / + j f u k y f F U t C q 8 j r L H 2 a t 1 l Z U p P H d / 0 3 H z 9 7 9 e W L N 6 c v n v 7 + 2 t 3 v f / b i 2 Z d H D / Z 3 d s Z 7 4 3 v 4 d + f T + 4 / v x p s 9 f v P 7 P z 1 + c / z y 1 Z c / e f b 0 9 B W h + v r V 7 / / 6 9 + 5 8 + O L 4 i 9 M j f P T 7 m 8 9 + f x o e f 0 p j + 4 m v T l + / o e G c f U F / v f q 9 f / / f + / n r 3 5 / / O P v y y X d e f H G 0 s 3 P v x c H T g / s / + e L + d 8 8 + 3 X v y 8 P l P v D n 9 y X s P v n p 8 V 1 t w y z e / 9 5 v 0 7 t H j 1 1 9 9 c f z k + S l + P X v 9 + 7 9 + 8 + q r k z d f v T o 9 + r 2 p t f / 3 4 + P f + + z 1 0 e / z + C 7 / f P z y y 9 d n b 6 i r H U J M f n 9 8 8 u 3 j n 3 z + + 5 8 K W P l D + + A / 8 M u L L 5 + e / v 6 C B H / + 1 R d f 8 e c v n 5 / + 5 K m 2 I I R e H x G u + h v j + v L V 6 x e C 7 Z t X b 3 7 / 5 z / 5 n H p + f N f + 8 f j b r 3 6 f 3 / / 4 5 M 3 Z T / I 4 v n 1 2 K v C V 9 P i V q H n 6 5 k s G 8 f u / + X 1 e H v 1 e 9 D r / Q n 9 T B 5 u I J g 0 e g 8 i v j o 7 x N 3 6 h v 0 + f v / n q 7 O m u A J U / 9 r h / h q y / 0 b v 6 G 7 2 l v 3 k v 2 r / k T Z 8 Q T 0 / P n o L C / I A e / M H j k y + J q V 6 8 O p J P z V / 4 + M 3 x 2 Y v X v / / v 9 f s 8 w / u f n 7 1 + 8 x I C I L / g 7 + M 3 b 1 6 d C W W E W L / / 6 9 P n p y d g a + 8 z Q D w z n 4 G w P G k 8 x 5 a 4 z 5 4 f f w 7 Y 7 g 9 D a / O N / 6 c S 3 3 z l / f W Y / n 3 z + y s v k c y 4 v + S b 1 5 3 v z N / m W y W z / q U E P n 5 + e v y M k H 7 9 0 v / r 5 N s 8 T y + / P M F P o f m m W d c W g P 3 5 3 l G K Z 4 f + f z / d Y 1 z o s 8 d v v v 2 d N 9 r 9 5 / v 4 5 Q 3 P 3 m v 8 + s X x 7 y 1 / A X f 3 x + M v z l 5 4 n 9 s / Q G h + D w S n U Z 3 K H 2 e n r 4 E l E x q / P X 5 N d O W e f u 8 3 r 7 / 9 7 L n + + s V T + + v z z + X X V 6 9 J I E 5 O X 7 / + / b + g 6 e O h m 7 m 2 n 3 x x + s U T U i 2 d d t T V K y I l I / D 0 l H j q + e 9 P 7 w S c g i b E L c J f 7 g 9 S t r 4 6 u q 1 u e v b p V z + x 9 w 3 o p t / 7 5 5 N u U q L 9 f 0 8 3 Y Z q C v 3 + k q b 6 u p l I e G N B U n / 5 I U 3 2 Q p j r 5 8 v W b k 1 P y 4 V 5 t 0 k 1 g Z / N r o K R 4 R n 9 v Q c 4 q p L 0 f m k I 6 U o 0 q f 3 y o b v J E X T 8 Y U l U + 1 b 6 m c j r 6 N k 2 V Q u 0 q K Y D R 3 3 4 Y y g r v / + y r p 9 1 B 9 e S C m p 5 6 2 v 1 h q q e j H y f b 6 v 6 K q C p A 5 p 8 b X a u v f u L 3 + o l B h X X v / 0 X q C m J t f j V 6 S z / j X 4 0 C Q 0 B k f v 1 / r S Z 7 d v b 6 5 O U 3 q c b 2 / 3 + v x i z J f q T D f l 7 r s C / 3 3 v z E 3 p f 3 f + r B 0 z c H D 5 6 8 / O 7 x F 7 / P 0 6 c / + X s N 6 r A H P 9 J h L G 4 / W z r s 3 j e n x O 7 / f F F i 9 3 6 k x X 6 k x Y w W + / Z 3 f q + f + O r 5 k z e v T l 7 f G 9 R i u / 9 v 0 m K / T 0 S L / T 7 / H 9 Z i v 8 / p 8 T f o i n 3 6 8 0 K L C c 1 + p M V + p M U 6 W u w 7 9 1 4 M a r G D / 7 d r s Z g v 9 n v / f 0 G L f f X i 5 P c / f n V 6 / M 2 p s R 9 e p v 7 n T I 0 5 o v 1 / R 4 / 9 S I / 9 L O i x W F 7 s 9 3 r 4 a V e P 7 R g 9 9 v + m N P 4 3 o M c A v f P J / 0 v 0 2 u f P 0 d + X X 7 1 4 8 8 0 p t g c / G 4 o N v z k d 9 v m A Q n s Y V 2 j A 3 / t L 5 O 3 o 8 9 M v j L i 9 j 5 r 7 d l f N + T T 8 x v R c C F Y / + / + X B w e z 1 P n k / 1 O a 0 P / r f b X f m y 9 f n H a 1 3 5 7 V f r f Q f 1 A x R J / n P y l E I y h n P / n k 6 Z v v H N w / e / b 6 y 7 M 3 v x f 9 e v b p z s G b 3 + c 1 E x L d E A u B c G A f 8 + v j 5 8 c v P v / q i N r I L w o e h D R a k 3 X f 0 Y v i M i 9 T O C 3 y N x S a 6 f 9 n F Z O 9 A U z 2 f u i Y 3 B v A 5 N 4 P H Z P 9 A U z 2 f + i Y 3 B / A 5 P 4 P H Z N P B z D 5 9 I e O y Y M B T B 7 8 0 D E 5 G M D k 4 I e O y c M B T B 7 + 0 D H Z 3 Y m j w p / 3 U N G m r 3 1 n E y 1 v 6 W 1 i L K / Y 6 3 r 9 + 9 P f U c 9 D v Y u H 9 O z u 3 b M W L H B J 3 p A P d X T a t N m s a t J n x T J b T o u 8 p t 8 / r y b 0 y 7 J K Z z S E 0 x l + p l 8 U 0 3 m V T b M l Y Y / 3 M J 4 A i b u C W s w N v j f s B v / e S p + b k p I b 3 O C 9 / 7 e 6 w W c v n n 3 5 8 t W X P / n N O c E H P / t O 8 M 9 R V O 9 o 9 Y 0 5 u / r d / 3 9 c W 0 v r / 4 + 4 s u C l 9 w 7 q b X L y d P f e q 9 0 X 3 3 5 2 c H L w + / z k d 3 4 O l l g G 1 C w 4 F e k n 6 I L 3 V 7 f f y e u s / k X r f / S v z 9 J p t a j S f J l + t 6 r f T v L l d P 4 1 N K v o p F s n G G K a V T 7 7 f 3 e i l D T D s 7 M 3 v / / J m 2 9 w w e f e z 4 Y u / X 9 V p t S n 2 o + 0 6 v 9 v t O o 3 l S r 9 7 n e P B 7 X q / s + a V j U T 8 B 6 a L O Y j / t 7 / 7 9 d k d / l f 6 s Q 3 J P y n U W u x a f n J e w + + c k q O F d B A w 4 f f o W S P N J B 2 N P i j 4 2 l b X F b 6 O T 6 I L Q 1 9 + + z p 0 9 M X S g K e C U Q 0 9 v f H L 8 m + v e B Z f / r q 7 P n z 1 2 + I u Y + e 0 4 D c X 4 + / f f z 6 6 e m z 4 6 + e v 3 n 6 5 c l X w g 0 v X x x / w T R 8 c v z 6 9 C n I 9 u b 5 l 5 9 / G X x i d a j 9 5 O T L L 1 6 e P Q 1 f U 2 X s W c K f P T q + P t v r 0 z F N h Z L p S V F P 1 2 W 2 b P M o U f d + R N R Y w + 8 + + f w n Y k R N 0 2 y c n p 7 n Q t v r 9 P Q X r Y v L r M y J v E 2 U v s 5 K / 4 i + 0 v D Z v e O X X 9 7 7 v X a + P U D f 3 T u W w F G K 7 v + I o p 2 G 3 / m J + 0 9 e v v z u p 0 8 H K L p 3 J 3 1 C u Z G q u f s m b 6 o 6 r 8 l 7 j 5 L 2 / o 9 I G y P t T + x 9 + / c e I O 0 9 S 9 q n + S p f z i g M K r K G F M O X L S W i o k T + 9 P + L R P 4 h E P n g z Z B G 2 L + T n i 0 v 8 7 o p q m X e p G / y x a q q S e k 2 6 d a 3 M 0 r / p f f S R d 7 k z Z 0 o v d 3 C 6 4 + Y 2 q f 3 s / u 7 A / S + f y d 9 V i 2 R V J 1 W y / Q Y y j i b F v / o 3 7 p M T 5 t V P v 1 H / / r z Y h p X I A c / o n W n 4 e / 1 5 v f + 8 t m z 4 9 / 7 9 x m g 9 a d 3 U t I c / + j f 2 h Q t 0 Z v y 1 E p 5 + u 1 N X k 8 5 n U 0 5 l s + z m l w 4 Z F 2 u 7 8 b N 4 s M f k T 5 K + m 8 / P B s g / Y M 7 o q W t u 9 H c w q H D M s e P 6 B x x m L 9 6 F o n m Q O f J m D i 8 z m n 1 p U m z 9 F U + L S Z F 7 X z o 6 m a S / y j w 6 z Z 8 + W b / 4 P d 5 c v B T J w M k 3 w 0 t p l 0 b y 1 i x n F R 1 W 6 U v y + w H U V W y + 6 O Y M E 7 v Z 8 f f H a A 3 e d g n a 2 J g o i + 5 J k T g C W X J i d t v o v S P o s M 4 p Z 9 / 8 f k A p e / B X q 5 n F M U 0 6 d M C L F 6 9 J 8 1 / F D / G a f 7 q 9 9 k Z o D n 7 3 x d E c S U 1 6 f D 1 K r 8 d t X 8 U U s a p / f s 8 / L 0 G q H 3 f 4 3 B Q + 3 j Z F t N i J T 5 h m a U u h r 8 F + X 8 U b E b J f 7 L / f H + A / O S Q v 6 z / 0 b + a w s o F k f z L t q o v s h m 7 L j f R + k e B Z p z W x 9 / 9 c o D W 1 g O / v Y O I e Y h S / 0 e h Z 7 T h 7 / 3 0 N L o 6 k K b T q F / + p M j h M V b p 6 7 y + J L 0 T T 2 L t / i j a 7 D Q 8 3 f m p 5 w + + 8 5 2 T s 4 E k 1 p R c c q P J i d w v 6 + o y z z 0 l P y M e b w r J s p C e 1 2 m 4 j h F / 7 0 c h a J z 4 Z 1 8 N Z L S m e 1 + H + G f L R Z T 8 P w p H 4 + R / e f / 5 A P n v f T 3 y t 1 H y / y g 6 j Z P / J 7 9 9 f 4 D 8 + w H 5 T 6 p l W 2 d t 0 Z h o 9 c s J 8 g I v / 9 G / Z 1 J S X t f z d K L k / 1 H I G i X / 7 7 X 7 2 t C r S / 7 7 G 7 y c v r k 1 5 I 8 S / 0 e x a 9 z J + e 7 J w G r 9 b M y J M M r M 1 A O u z N 6 P I t Q u Q 3 / 6 e 7 9 6 + e 2 f + q m v P h 2 g q W Y X h a j Q 2 F / Q S g U l G C k k J Y 1 C K x X p T + L L K L V / F J B 2 q f 3 g y d P f + z v P f p + v B t T H b G 8 T t W m N a E H J 3 V k W 5 + 0 f h a Q x 3 j 7 b + f T + k L 6 4 t 4 n a t B B H z s u U E j D 4 5 r T M J r Q O z X 5 L l P r / P w p J v 1 H q 0 3 c D 1 N e V f o / 6 W Z v X B d y T u l h k z c h 8 g M X / 6 / T 1 m p i f H J k o 9 X 8 U o s a p f / b 6 q w H q k 6 O i / g g x + p v 6 H / 2 L l 1 i V j h H 3 3 o 9 C 0 G j D 3 + f Z k 4 F V 0 H y c H p e L b A r y R i n 6 o 6 g y T t H f 5 3 g g f 3 U + T k + b l r S C B I 6 I Z F 7 + o 3 9 1 P S t m G f n T T 3 P o i a p m L X K s y / s n R T 0 d R 6 n / o 6 A y b H j v J 5 7 s P / n O l 2 f 7 B w O q + p y c Q E N + X m N m v 8 8 s g p 4 t p 1 i O m 5 Q a 4 r v I J 0 r 9 H 8 W U X e q f n n 7 + + Z N n J z 9 5 N k D 9 P U d 9 w / w B x 9 8 Q 9 N z 7 U S A Z b f h T 3 z 4 Y c A w v x h r E + 7 p k X W Z Y k 4 h S + E d h Z Z y n v / N g Q J 9 f k E b 5 y a z k t C D 5 H 5 + T P l m 2 5 H Z H q f u j M D J O 3 Z d n X w x Q d 8 9 3 7 i x x 0 6 3 8 3 b R c X + e k N F b / 6 N 8 K f 6 + B / j i v l r T o e S d K + x 8 F l X H a / + R Q w u T i n q U 9 G c L i M p s J k U 8 X k 6 y + q C i q e Z p P q 0 X R 4 N f j J r 9 Y 1 9 m C 2 k e p / 6 O g M k r 9 z / e G Q v o L p L / 9 J Y Z p t U y f M X 9 j E i i D M s 3 r A T P 5 o x g y 1 v D Z z s 6 D a J h z d j x O 3 1 R t V n a d 7 g 2 G c v 9 H o W S c x t / 5 N G o o h a z p i 8 o j b J S u P w o o o 3 T d 3 d s f U B S Z r B X U j Q Q 0 z y i v u p w W e c 1 L Y s + h q d O X Z f a D a E J k / 0 c B Z J z a z + 8 N J E Q m 4 9 h 6 2 O l 5 L v x d p a e k s i 8 p 0 Q f F g Q m I L k f u / y h 0 j N J 9 b 3 9 v w M 2 e j t 0 C + 2 K d I 0 Q f 0 a / n N b H / N R a H m 7 Z e T 6 m V S 3 Z H C f + j C D J O + B c 7 w 0 u R S v g v h O x R s v 4 o b I y S 9 d 7 9 n 9 q Q W F V P 4 4 w y H s u L Y p C 2 P w o a 4 7 T 9 8 v c Z T r E + z V e k p A v J M 4 2 8 J N N 1 e r y o 6 h b U X y / G c P i e D I Q s + z 8 K G K N 0 3 3 / w 3 e F k k + H p p 8 U 5 E X w W j 0 / 2 f x Q M x i n 7 E z 8 5 o C 3 m 4 x s W D c Z + 6 L L 0 n O w o / X 8 U H 0 b p f / / h V w M a p e i m U X 0 S x 9 X 2 / R 8 F i H E i v 3 4 d V R 9 n T y J B e B A u x s m 8 M V 7 8 + U v m T 5 + 8 i u i S M 0 f j U o k c J e r P q 7 D w 2 a d f / c T e r Y j 6 Y H c 3 k q d + n Z W z C t R c E 2 G 3 v n x 1 9 v n Z i + P n 0 S T 0 z k Z u f f b z l 7 A P n k a S 0 E r Y p f h u N 5 F 2 I 8 / + P C H t l 3 t v f m L v y / s / 9 e D Z 7 3 X v 2 e / 9 5 e e n 3 7 7 3 E / u v H 9 z E s y + + O v 3 J L + N U / d l M V B z 9 3 o / v d j 7 5 / y y V n 9 x 7 d T M D b 6 D z z 2 Z e 4 v 8 X d P 5 9 d u 5 9 + 8 n 9 Z z / 1 9 G S I z h l F d O Q p z K I m b e d n M 0 P x c 0 T g u / z v y Z c 8 l m f H J / h x / O Y V f p y c E n 1 e v f q 9 f 3 / + 5 f T 5 m 6 / O n u 7 2 a P / y z f 7 B 7 3 N y / N 0 v H 9 8 1 T b T t 3 i Y 2 N 0 0 e v / j q i 9 / / 9 c n x c x 4 l / n j 5 6 p S x O P 3 i J d H j 7 D V + f / n 8 9 C d P n z N S X 3 3 x F f / y / P j z z 1 9 R D 4 / v y m + P X 7 z + 6 g n j / e z 5 8 Z v f X + f s 8 V 3 v L / n m d e c 7 8 7 f 5 l i b Q Q n n 9 + z 8 9 Y 5 i / 1 9 l T v I A f R E J D k x u J 4 y V w I s Q Z 9 A 7 6 x E H n 7 g 9 L p 6 M 9 + Z h / / / 8 N x U 5 / 8 v X Z 3 o 8 o 9 j 4 U + 3 1 + n + M f U e x 2 F A t W z W 9 J M X Y t f 9 5 S L E i W 3 p J i P 7 9 5 T K X y u 1 8 9 u 7 3 m / / n O Y + x I P D n 4 q Z M f O R I 9 4 p z u / N T z B 9 / 5 v X Z f v / w R c Q a 0 k + Q E b 0 k c j m d / X h D n 9 N P f + 9 X L s 5 2 z 1 1 / 9 S B H d j m J P v v M T 9 5 + 8 / I l n y A r / i G K 3 o h h T Y W f n Q d z Y / f w W Q N V O v C z 0 I 3 a 6 P c V k i f i W F P u R t 2 m X f n 8 k g H H H 8 v d 5 + H v 9 i D g D n L O 3 v x f X T j / P H c v f 6 8 3 v / e W z Z 9 9 + e H Y z c f z U 8 s 8 H 4 m g W 5 d l P f m V t 1 f 9 P O e c D i P O d B z 8 S q 0 E H e + / b v / e t 7 f v P d 4 9 I F l n 2 n + / / i G L v Q 7 E n z 7 / 4 / N Y U + / n u Q 7 5 / / u 3 n j Z t E 2 n n / y X e + P N s / O P 4 R c d 4 3 Y f L z 2 9 h J 5 v Y 7 Z 1 / 9 i D h D n P P y u 5 8 + v Z k 4 P 9 8 c 7 L 3 T B 0 + e / t 7 f e f b 7 f P X y R 8 Q Z W F / 7 q W 8 f 3 C L n / / O P O B K 3 H v / e v 8 + P i P N B p v z n G 3 F u C s 1 + f l s r X k r 7 9 k / 9 1 G 0 y H j / / O O f 9 l z l + F H A h 4 H p 2 / N 0 f U e x W F H u v r N r P N w E 0 x D n 5 y X i y + k c 5 o v f V 5 z + i 2 P v m i H 5 E s W 9 i 8 f H n j 0 P 1 P n H K z z / i S M 7 / + L t f 3 k y c n 2 / G T p X L z n c + v b 2 3 + f N b E d 3 k H v z 8 l j V N 0 p 6 c f f t H 7 P R e F B t K a / / / i W L f E M W Y b 0 5 / n 2 d P T n 8 k g A P 6 f P f 5 v T h x f s R O A + z 0 e z 8 9 v b 0 F / P m d P T A + w 8 6 D 2 / P Y z 2 + K G Z / h J 3 + U 8 H x / 4 v y I n Q Z U 1 k + + P r t F + u 7 n n w V 8 / 1 h 4 / / W D n y f E U W / z J 7 9 9 / 0 e y d j u K a f Z g / / n + j 9 h p y B X / f Y 5 v o Y h + v t m 1 r 5 N a + Z G s v W 9 W / O c 3 x W 5 a y P s R x Y Y o 9 v L M U u F H + r z D I v s / 8 Z M / S q 0 M O p b f f n j 7 d e G f 3 7 J m 9 P m r 3 2 f n 1 u z 0 8 0 3 W 3 i t T 9 / O d n T Z r p x 9 R b I j H 9 v Z / 4 k c C O E C c + w + / + l H w 8 t 5 Z l B + t I w y x 0 + v X t 5 C 1 n 3 / s t D l j + S N 2 G v K d f p + H v 9 e P 2 G m A n b 7 7 1 b P b x y k / z + z a 8 P r 4 z 5 2 b 9 P 9 y i v 3 U t w / i q v t H F B t a R z j 7 a v d m A f z 5 q Z 2 G E 7 8 / v 7 W T c s 7 J 2 b d / J G u 3 o 9 i T 7 / z E / S c v f + L g T Z x i P 8 9 l 7 T 1 S T D / / i P P + Q d z P d 1 k T x / L J 5 z 8 K 4 i K q + 9 P f + 9 X L s 5 1 P 7 / + I O E N G f z C d + / O c O G L C 9 r 7 9 e 9 9 M n J 9 / H h H E 6 t s / 9 V N f 2 X z H j c T 5 e b T o t j m D / S M T 9 r 7 u 4 o 8 o 1 q X Y v Z 8 4 P f 3 8 8 y f P f n J A A H + U n B z y B E 6 + f X x r i v 3 8 5 r G 9 0 w d P n v 7 e 3 3 n 2 + 3 z 1 8 t Y U + 3 n O Y z d E d j + i 2 I C t 3 N v f + 9 E i y + 0 o Z j T / y U + e 3 d r 1 + v n j l 4 o A n h x / 9 8 s f s d M 3 Q r G f 3 + x 0 g 8 / w o w D 5 y c u X 3 / 3 0 6 a 1 l 7 e e 5 Q 8 V U O P 2 9 n 5 7 + y N j d j m K U N d h / 8 p 0 v z / Y P f u S 0 3 4 5 i x q F 6 s f O j h O d 7 q 6 y I s f t 5 Z O y E c + 7 d / 6 l b Z I N / 3 u X 0 3 s c T + H n n J r 3 P a u / P O + K 8 z w r U z z u x U m v 1 P u H / z 2 / 7 b s L / 7 z y 4 P c V + f v u Q 6 n X / 5 M P v 3 M K u / b z z i L 5 G V v x H 7 E T s 9 N 2 v n t 2 C n X 6 e 6 v N P n 7 z 6 E X H e 2 8 H + k a w N y N r v 8 + z J j y h 2 W 4 r J C t S z 4 + / + S A C H B P D L 3 y f u O / 2 I O C R r v 8 / x 7 Y n z o y D u R 8 T 5 e p z z 8 0 e s l H P O X n 9 1 a + L 8 / O G c r 0 G c n z + c o 1 m 1 Z / d 3 b 0 2 c n z + c I 6 Z 8 c J n j R 5 7 h U O L o J 7 + y V P g R O z l F t P N T z x 9 8 5 z s / + e 3 7 P y L O + w b 1 P 5 K 1 P s V + r z e / 9 5 f P n n 3 7 4 d m P K H Z L i j E V d p / f + 1 H i a M j B / u 6 T z 2 8 f f f w 8 I 8 6 z + 6 9 f / 6 w Q 5 / / f x P m R I h p K o D 3 / 4 v O b Z e 3 n 3 2 r R g y d P f + / v P P t 9 v n p 5 M 3 F + n i q i w e z i j 2 R t I M J 9 + d 1 P n / 6 I Y u 9 D s Z / Y + / b v f W u K 7 e 5 + 8 f O Y Y i b s f X l m q X A j x X 6 + 8 x h 7 m 7 / 3 0 9 P b p 3 N / / s T C n L H 8 9 k / 9 1 E A W 5 U c C O G A W 9 x 9 8 9 x b + + c 8 3 h + o m 7 f Q j h + r N s 5 2 d B 7 f I C f x 8 4 5 y v k w D / + a 6 I 3 m M 9 5 e c p O + 3 u 7 f 9 I S w 9 5 R D / 5 + u w W H t H P T + I M r w 7 8 / H Y X J Z t 0 c v z d L 3 + k p W 9 J s f f P d f + 8 Y a e v E 8 z + i J 0 Q z H 7 3 5 E d u 0 m 0 p 9 u z e 8 c s v 7 / 1 e O 9 / + E c V u S T F Z M v h 9 H v 5 e P 6 L Y L S k m k d 1 3 P v 2 R Q x V R 8 k / 2 n 3 z n y 7 P 9 g + O b i f P z M y d w + v s 8 e / I j b / M b U d 0 / z 3 P d n M 4 9 2 / n 0 / p B 7 8 C O K f b h D 9 S O K I X v w 8 D u 3 V 1 k / j / T 5 5 q T c j 3 y n 9 w 2 Q f y S A 7 + t Q / Y h i f b O 4 8 1 P P H 3 z n O y d n 3 7 5 Z Z f 1 8 8 8 9 v 8 r J + f r u g p w + e P P 2 9 v / P s 9 / n q 5 Y + I 8 0 G L L D / v P A H V O T / 5 7 f s / I s 6 A 0 f + p b x / 8 i H M i x J H 8 2 / M v P r 8 1 c X 6 + 6 Z y 9 F z s / 4 p z 3 D m Z / n n O O r F 3 u P 9 + / N X F + H n G O 6 J x n x 9 + 9 m T g / / z x k 1 j n 3 v v x 9 f p T e H 0 w H v T 6 7 B X F + / u m c 3 + v N 7 / 3 l s 2 f f f n j 2 I + J 8 E 8 n q H + X K 3 j d X 9 v O d Y u + f 3 P h 5 Z P T F X X x 6 e g v V / f P U r r 2 X L / 3 z h 3 N U d Z + 9 / u p m 4 v w 8 5 Z z v f v U s v k D 2 I y 0 9 Q L H f 5 / c 5 j i u i H 6 1 o f J B d 8 w X w 5 4 8 A 3 j J e + / n n d X N e + v f a f f 3 y Z u L 8 v O M c T d q f f R V f v v / 5 z T m i p d 8 r a f / z h z j K O S / v P 7 + 1 C f u R 0 U c m f 3 / v F l r 6 5 5 0 i e p / o 4 + c n c Z 7 d u / 9 T c Q f 7 5 7 c i u i G T / y N f e o C d d p / f + x E 7 D R H n / u v X P 0 o 5 3 o 5 i 9 3 7 i 9 P T z z 5 8 8 O / n J e M 7 / R x Q b W k J 6 + J 0 f C e C g P n / 1 + + z c m j g / f / K Q 7 7 O m / / P O T f o a I c n P c 0 9 A K f a T 3 7 7 / I 3 Y a 8 A Q + f f L q F l r 6 5 x 1 x b p C 1 n + c m 7 D s / c f / J y 5 / Y + / b v f T N x f t 5 x j t r 3 5 1 9 8 / i M t f U u K v U f 4 / / O P n S R e e / j V L b J q P + / c x d M H T 5 7 + 3 t 9 5 9 v t 8 9 f L W s v b z P D S 7 Y b X o R x Q b M n Y H b 7 5 9 a 4 r 9 P N f n X 8 N 3 + v m j s p h F h h f d 3 p e d f h 6 w 0 w 0 J k x + p r K G V u B c 7 t 1 h s + n k X v K h 2 O v t q 9 0 f s 9 F 4 U u 5 U + / 3 n q n + / / x E / + K H g Z M n a D C w E / M n b f h H / + I 4 p B O 5 2 c f f t m A f z 5 6 W 0 O a 6 c f s d M A x X Z 2 H v y I Y u 9 F s c F 1 h B 8 5 V F 2 K 3 f u J 0 9 P P P 3 / y + d 7 9 H / n n Q z 7 D d 7 9 6 9 i O H a o g 4 v 8 + z J z 8 i T s Q T + P T 3 f v X y b O f s 9 V c / U k S 3 o 5 i 6 B w + + + y N F N C R r v / f T 0 x + t v H w j J u z n D X H 2 n v x e b 3 7 v L 5 8 9 + / b D s x 8 R Z y g 5 u b 9 3 e 7 H 6 + a N z 1 I S d f P v 4 1 s T 5 + c Y 5 7 2 W t f t 4 Q 5 7 0 U 8 s 8 7 z 1 C X k J 4 d f / d m 4 v x 8 0 z n K O c + + 8 + B H C v m 9 0 0 E / r 3 X O T Q r 5 R 7 m y I V l 7 e W b D z g / U 0 v + / Y 6 f 3 W y 3 6 U f w O 7 f S d T 2 + v u n 8 e a a f v / M T 9 J y 9 / 4 u D N t 3 9 E n A H O u f / w q 9 t z z s 8 j o 8 / u 4 s n + 8 / 0 f K a J b U e y m 6 O N H F B s K S Q 5 + y s Z g P / I E w j T I t 3 / q p 7 6 y z u K P t F O X c 3 6 f h 7 / X r W X t 5 7 f X b S j 2 / I v P b 8 1 O P 3 8 8 g d O d n 3 r + 4 D v f + c l v 3 / 8 R O 9 2 O Y k K F 3 b 3 9 2 x u 7 n + c U E x 7 7 v X Z f v 7 y 1 A P 4 8 0 u c c p 7 z 8 7 q d P b 0 2 c n z f a y S R M T n 7 y F k t p P / / c J F H d J 2 f f v p k 4 / 7 8 T q 7 v 8 7 9 N X Z 8 8 Z p Z e v X r 4 5 O 3 0 t R H v 5 6 s u X p 6 / k b 7 y s z y 5 B A Z C f P H 7 + F Q / 5 b r f x h p f 3 d j / k 5 b 0 P e f n e B 7 x 8 7 0 P G v P 9 B L 3 8 I w f Z 9 g j G n y W / v B 8 Q n 3 N c E s r v j 0 + D o 9 / 5 6 M D 6 A F L s 7 A S l 2 v x 4 C H 8 B C u z v 7 3 w A C 9 z 8 E g U 8 / 5 O U H I R N E U s 6 v 3 y A X 8 X V G d f A h i D 0 M E P t a C O y G Y v L 1 Y H w I b + x + A 7 y x 9 w F a Z v d D 1 P L e h 8 v 2 / s 6 H w 7 j / D c B 4 + M 3 A 8 I l 5 d N q 0 2 a x K Z 3 n 6 u m j X 2 b S o l u m z Y p k t p 0 V e Z + n T v E 2 P v 1 4 3 H e U e W w W 6 9 + C r r w U 7 Y K a v S Y a A p 7 4 O j F 3 8 f + M Y X 7 z a v / f m q 1 d f Y 4 y A f T P 9 v p 5 K A + z A Z v 7 U T 7 5 6 / v t / 8 R I d f h 1 Y g X L 4 q W d n v 7 8 B 9 / v / x M 7 O w d d g H g D 1 L c n R 8 d O f / M 7 v 8 + L L n / j q 7 M u v B 8 0 3 L Y B 2 9 p N n p 7 / P q 6 + J W m h q 9 u / u 3 L + 7 x 7 7 f 1 w H m 2 5 a j n Q c K b C f d 3 X l 0 7 8 E j 0 P b r Q A 2 M z s + O h O 9 2 P G 2 P E u n u 3 q P 7 D x + B y b 4 O 1 E C m P n C y Q t O 5 u + d Q 3 H m 0 9 + m j v Q d f D 2 r H 5 b w 3 3 s w A d 2 3 c 8 p P H r w Q y / / K T L 4 6 / I O k 7 f v X 7 A y 6 9 j 7 / R h i I k M b P 8 2 + O f f H n 8 6 j U F Q i / p I / 3 1 8 e u z z 1 8 c U b z M P x 9 / + f L N 0 S l l q v D z 8 f M v v 3 t E C N 1 n P s A f + O T 3 P / 2 9 3 x C q D 4 H q f f 6 Y P 3 n 8 7 b P P v w 2 L i p / 4 h C O / L 7 / 7 h r 5 7 f f o y t a 3 x g X 7 x + z 8 / f X E E F e z 9 y e + / k d f 1 V / 6 c W v l / P v 7 2 q 9 / H t O L f b C P 3 1 + O f 1 B Y / a T 5 B X / a P x 9 8 + f f 7 y 9 z / + y e M z D g m / e P 3 5 7 / + C I 8 i z L 5 9 8 5 8 U X R z v P z l 6 f E O l p i u Q D H v 3 J F y + P f q 9 9 n y r 8 k c z V h l n Z + 6 Z n Z Z 9 5 M p y V 3 T 3 M y v 7 t Z u X p 2 U l q W / / / Z V Y s V T b P y s 7 r 3 / / k y y 9 e 0 j 9 P T 3 / / W w j M 6 9 t P z e e n X 5 x 0 5 s V + d O O c f F 5 N S L + W 6 a n o 2 S + K 6 b z K p v / o X 7 y M T t L + / 2 s n y R K 3 N 0 3 W 6 e b J u M v / f v v 4 x V O k t 9 l a 6 x + P X 7 8 5 f k M / 3 l B y 6 f f / i a 9 O X / 0 + Q N H 7 6 / H Z i 5 d f v f m C + j i C I b V / S D r o + d l r x v / k q 1 e / 1 0 / h l 9 e v n g I e B H d 7 d 2 d 7 j + y l f v S Y u O n s J 4 l 9 S L 3 y b 4 9 f f / W S U l u v X / / + X 9 A / x 5 + f W m i v v / q C M 1 C / / 6 s v v / s a f B J + 4 L 4 / + f L 5 V 1 + 8 C J u Y z x 5 / R Y T + / Y 9 P 3 p z 9 5 C m / B 8 j + Z 9 o Q H 7 / 4 / U + + T W z 3 + 3 / 5 Q n o g E n Q / 8 t v Q m 9 0 2 / B G 1 e f 3 m 1 V c n 9 q V d t A k / 8 t v w S 2 E b g f P 6 2 z S L T 7 + k 1 N 7 p i z e g z 5 t j p k v n 4 2 M l V / g x U V t a A + b u 7 2 9 4 Z d i h D x v K e 3 u b 3 n v 2 6 V c / s a f v 2 Y a m v 9 d n T 3 / / s x d P T 3 / v I 9 P E / 8 y 0 o m w n P n x 2 9 n u D k P 0 P D R b u z V 3 b Y R f a X g x a 8 O F j 0 A S T 9 e J z y a q e f t e y x N k L c g P O n v K v r 1 9 8 + Y b y m 2 9 + H 5 b a Y 6 L l 7 0 P T 9 u o M 4 Y b / J / p g n r 7 7 6 p T E 5 D X p C 2 L k r 5 7 T z y + O f + / f n 7 G Q X / j v 3 8 f 8 / f v w G 9 K Q H I 5 n z 9 D P q 5 / 4 S f w Q c Y v 5 4 y q I / O P 3 J + f q u 7 Y 5 / / X 7 v 1 H l d v b i G T H B k y B A s J 8 9 / v z 0 x V c v z t g r G g x 7 b J v H l M d 9 T v L 4 x d m b 9 F 1 T P F o W 5 W c f t f U 6 / w g d s a C d f c n a z P 7 + + D V 0 z d n x k + e n J 1 + + e H N 8 9 u K U d I 7 9 9 f c X h R O B 9 u b 3 / v 2 J g 0 5 P 3 u D 9 3 5 9 9 s t e R Z n e j 8 O + + e v 3 q 9 3 / 9 e z P T E 0 V / 8 u w p P o 1 + S L b n 9 O j p y 9 8 f 6 3 j 4 9 b G d u 6 d n X 4 j l + r 2 f I 7 / 9 h V O w 4 b r H T z 5 7 / u T h 6 e u 9 T z 9 1 + h Y / V Y m T C g J 2 w k k i 0 k R W j l W D v x 8 f / 9 5 n r 4 9 + n 8 d 3 + a d Q 8 0 g 8 S k 2 8 E 6 f + 5 H N j s + Q P 7 Y P / Y B a G S R U k R A H r K o B b G H j x J S H 0 + o i m V X 9 j X F + + e v 1 C s H 3 z i v T 3 T z 4 / Q o 7 C / v H Y K U h m e v c X 2 b p T 6 e s n T 1 + 9 p h n H r 9 D s b 7 5 k c G a Z 4 D V m U 3 7 R p Y L X v 7 + s b e z 6 f + y x i N m 3 v m 1 f + 7 Z 9 7 9 v B i / Y v e d M f 5 9 N T 4 + z v Y D D 6 A X j v K R n M I / n U / G V Y 8 v X v / 3 v 9 P i x / n 5 P V e Q l W l l / w 9 / G b N 6 / O Z L B q L M g l I Q 7 V U V s D 8 u L p m f k M l O I 5 k S n c E 9 p 5 n w j 9 y G p + L p 6 C + c O Q 0 3 z j / 6 n 0 N V 9 5 f / 2 s r O n Q m t P x M 0 L 5 9 U v / r x P 2 o l 6 / / F I W o X g O N k m G t g D s z / e O U j w 7 9 P / 7 6 R 7 j Q p 8 9 f v P t 7 7 z R 7 j / f x y 9 v e D Z Z H 5 O e l L 9 U a e o f j 7 8 4 e + F 9 b v 8 A 4 f k 9 k J t G d S p / U P Q G L J n Q + O 3 x a 6 I r 9 / R 7 v 3 n 9 7 W f P 9 d c v n t p f n 3 8 u v 5 I 9 P z 4 5 Y b e E J o + H b u b e f v L F 6 R d P S K V 1 2 l F X r 4 i U j M B T M t l n z 2 H R A 8 5 B E + I e 4 T f 3 h 7 h q V v v c V h U 9 2 3 v 1 a u 8 b U E W / 9 / / b V Z G S 7 i b 1 c / R 7 w U p w R M H q Z B P R p I E o q a N j / I 1 f / t + s q z B N w d 8 / K 5 r L k v r / z 5 p K e W B A U 3 3 6 I 0 3 1 Q Z r q 5 M v X b 0 4 o F P G z B 3 3 d B H Y 2 v w Z K i m f 0 9 x b k r E L a + 6 E p p C P V q P L H h + o m T 9 T 1 g y F V 5 V P t a y q n o 2 / T V C n U r p I C G P 3 t h 6 G s 8 P 7 P v n r a H V R P u 8 P q a f e H q Z 6 O f p x s q / s r o q o 4 Y s X P j a 7 V q 5 f f G V Z Y 9 / 5 f p K 4 g 1 u Z X o 7 f 0 M / 7 V K D D E P + b X / 9 d q s l 4 S 9 E P V 2 P 7 / 7 9 W Y J d m P d N j P a x 3 2 5 d 6 b n 9 j 7 8 v 5 P P X j 6 5 u D B y e n u q x e v P 9 8 / f j C o w x 7 8 S I e x u P 1 s 6 b B 7 3 5 w S + / T n i x K 7 9 y M t 9 v N c i 0 U 8 s Z 8 4 / n 2 + G N R i u 4 z b / 0 u 0 2 O 8 T 0 W K / z / + H t d j v c 3 r 8 D b p i 9 3 9 e a D G h 2 Y + 0 2 I + 0 W C e e 3 D n 4 a l C L H f y / X Y v F f L H f + / 8 L W u y r F y e / / / G r 0 + N v T o 3 9 8 D L 1 P 2 d q z B H t R 3 r s R 3 q s o 8 e + 8 + C s q 8 d 2 j B 7 7 f 1 M a / x v Q Y 4 D e + e T / J X r t 5 a s v n 5 2 9 + f 1 P 3 n y D / t m 9 / 9 8 r N p 9 q P 9 J s P 9 J s H c 3 2 k 1 8 N x 5 n 7 / 2 / S b L / 3 L T X b / 8 v i z L v 8 L 3 U C b F 7 x 5 9 T L q a f W Y t P y e u / T T 5 2 S Y w U 0 0 P D g 2 z 9 B o s I N p B 0 N / u h l 1 h S X l X 6 O D 2 K e 3 L f P n j 4 9 f a E k 4 J k 4 e k 0 T Z X 5 / / J K 8 o R c 8 6 0 9 f n T 1 / / v o N M f f R c x q Q + + v x t 4 9 f P z 1 9 d v z V 8 z d P v z z 5 S r j h 5 Y v j L 5 i G T 4 5 f n z 4 F 2 d 4 8 / / L z L 4 N P r A 6 1 n 5 x 8 + c X L s 6 f h a 6 q M 7 3 Y I 9 7 N C x 1 e f n / b p m K Z C y f S k q K f r M l u 2 e Z S o b t 3 4 R 0 T 1 G r 4 5 f r Y X I 2 q a Z u P 0 Z J 0 v 2 6 x J V 1 V N V L 7 I 6 j R L T 6 q 6 r d K X Z f a D O P M 6 a / 0 j O k v D l 2 / 2 X x 0 f 3 P t 9 f m q A z r t 3 0 t d 5 f V l M i 6 p J X + Z 1 U y 2 z M n 8 / q r v l x B 9 R 3 a f 6 8 f F 3 B q i + d y d 9 W V e X e T 6 r 6 v c k t k s Y / o j Y P r E / / + L e A L H v 3 S G i L t s 6 a 4 v G K J Q v J z X 9 9 v I f / X s m Z T E d U D J R 8 r t V p x + R 3 y f / F 7 / 3 i w H y 7 x O v Z 3 V L G m a V k Z Z Z E r 9 f p 8 d E 8 N b 8 G W X / K P U f / I j 6 U e q / e f h g g P r 3 7 6 R v 6 m z Z n O d 1 v p w W x O p f t l V 9 k c 3 e 0 7 I e / I j y U c r / 1 O / 1 a o D y n 9 5 J z 8 g f J P 2 e N y O i 7 6 J o D P d / 2 d Z k b T / P m p Z + z P K 0 z N K n + X q W s U K K k v / h j 8 g f I / / D + 9 9 9 M k D + B 3 f S V 3 k L n l e i s w 0 o J u t N S i f O / L s 7 P 6 J + l P o n D 3 5 y g P o H d 4 i j L 6 v S U F u Y / H l + j d / O l h c k F V V k D q L U / 1 F E G q f + 2 X e e D V D / 4 R 2 o G N L w X y O G 2 v 1 R r B q P V d 8 8 j S R S Q O 7 J O H 1 a T d c L I n W M p z e Q + k f h a r f h m 2 f P 3 u z 9 5 N O z z w d I T e G q R 2 s y q n l N T s 1 7 B q y 7 P w p Y 4 3 T / z l c 7 A 3 T f C + g + r Z a 3 D K m i 5 P 9 R C B s n / 0 / c / 7 0 G y H + P F T p R / m s q m h 9 F r d G G X 1 F O P 0 7 x 6 T h 9 W Z F q + U f / 1 m V I 3 p 6 7 D m a P 0 v x H s W q 3 4 U 9 + 5 / R g d / c n H j 4 c o D k p 9 w 8 l + o / C 1 D j R v / t 7 v R k g + t 4 m o h / X l D W Y Z Y s C K i d 9 V i w z i q f y O q 5 k f h S j x p X M T z 4 Z W O S Y j d M 3 / + h f 3 6 7 L C v H p T 2 Y l J 4 N v 1 O Z 7 P w p H o w 1 / 8 v T h g I e e j 3 W d j g x o Q Z m w Y l b d h s 4 / C j w 7 D b + 7 9 + z L 3 + f h d 7 7 z 1 Z c D d N 5 F z k u D + 5 O K H M K Z O i r H s x y r o / T 3 L e j + o w g 0 T v e f + P R g g O 5 7 X q 7 x A w j / o 3 g 0 T v j v f v v 1 A O G t Y / 5 1 9 M u P w t C 4 H v + 9 D w a 8 8 v N x + q x a g r j X 6 R P y S S S x + I Z y A D n m I F 9 S T r 0 m b v 9 H / / q o d 7 j 3 o 8 C z y 9 8 P T t 7 8 1 M u f e v L 7 D G Q S z 0 m h K 8 V 9 4 t 6 C t 3 8 U c c Z J f f b w p w Z I v e e T + n i 2 K J a U W 6 m z i G c e J f i P w s 0 4 w b 9 8 / p 0 B g t + z B E c u q 1 h e U J B z K / / 7 R 0 F m n N R f / d 7 3 B k i 9 b 0 l N + v p Z M c u L K d Z D K 1 o Y / S K j A L N l l a 4 p R f r 9 e P m P / s V l d R E n / 4 / i z B j 5 f 4 K S H y 8 G y H / f e C l u E q J G M 7 2 + W / m q J 0 b + e z + K P u P k f / B 7 P R g g / 6 d 3 b H B v / Z b 3 M 6 f 3 f h S K R h t + 9 / M H A 7 m V C w r 5 6 + q y a G T 9 + W Y K / y j o 7 L L 1 0 2 e f n v 3 E 0 / 3 f Z 8 B + X i B d K y S G h 7 I i b q Y M 7 Q L q H H z + n X V B a / + 3 o f y P o s 4 4 5 Z 8 c D 5 j T i 7 0 + 5 a 0 L Q 8 u h S v S N R P 9 R 7 B k n + r e f D x j R C w n 1 s c T 5 X n r l R z F n X H P / 1 P 2 B Z O 1 8 3 E m p 3 E z j H w W b X W Y + 2 3 / 4 4 u l P P f n 0 1 Q C N / U Q t 0 o Q n J R H 7 n F b V 6 i i B f x R c x g n 8 7 b M n A w Q m F f 0 q n 2 a 0 Y C k B v K z W 1 y 0 Z x d U A k X 8 U V s a J / O L N T w 4 Q u Z d 9 P S n q 6 R r 5 7 r y J k v h H o W O 0 4 e 9 9 t h / N u J 6 d H d M S Z d V m J U L G W x J 5 / 0 c B Y r T h 7 7 N 7 L x q r C F n T F 5 V H 2 C h d f x Q D x u n 6 e + 0 O e B L Z O D 1 Z U 1 I v E x v 3 M r v I a v I m n m f 1 x Q Z v Y v 9 H k W C 0 4 U / d 2 x l Y l p m M 0 6 f V d L 0 g U q s 7 c V t S / y j 0 i 5 P 6 + U 8 N p D W m R O q c n I r 0 5 T / 6 9 0 x K 8 t d u Q e Q f h X q x h s 9 2 9 n / v A b 0 x G 0 e X c 2 + i 8 4 8 i v T i d X 3 x 3 Q G / k 4 w 9 a z t 3 / U d g X J f j u p z 8 5 o D 3 O u 0 n R m 1 j 6 R 3 F f n M I v 3 0 R V x 9 n Z k 4 i / H H h 2 c Z f 5 R 6 F f l M 5 7 B 6 8 j q u P s z B G 5 V C p H q f q j a M 9 r + P s c P H / z + b 0 X T / f O d j 9 9 8 l W f q t + m R E W + 9 D y L u y + z t i 4 W 1 b K I U v f + j 8 K 8 O H V P X g z E 0 g i m N 1 F Z 1 r + L y Z r 8 j S j F f x Q A x i l + 9 v v 8 P n F 7 d 0 y x S E s U h 7 W L U v R H o V 6 c o i + P z + I U f V o t l Z 6 w c C f Z q i A 9 H C X t j 0 K 7 O G l / 8 o s B 5 + x 4 2 q 6 z s v i B J o y J v G U W 1 R d R c v 8 o y N v Z + X L v z U / s f X n / p x 4 8 f X O 2 u / P 8 9 3 5 9 e v / l i + 9 8 M a C N n 9 y g j T + n g K T O B l T x x l j v 2 c 8 z c j / 7 z u t n e 7 / X z t O d v c 9 / b w R l M e 5 + l T f r s s 0 Q 7 M F r O / 1 p i v J o L a R K t 4 7 n V V 1 X d y m v 0 W T 8 6 5 0 o x T c G e z d T / P T / p x T / 9 r 1 n k V B k P z 1 7 8 f m r 0 9 d f v k 5 / n / T L N 6 / o 5 5 P T F 6 f P z k 7 O v n w 9 G o / H U R J 3 o 7 2 j 3 / v x X f 1 t o y 7 Z x A v a 4 v 9 3 z B + q 9 u P X D z 5 9 / t 2 z 3 R e 3 Y H 7 H + 0 1 6 T B F h X V T 1 g H v y o 7 A w T u g v n z 4 Y I v R l V v 6 j f 0 8 V J + e P 4 s E 4 O b / 6 8 t U g 3 + b 1 Z R a l 5 q c / i v + i 1 P y 9 d 3 e e D F F z 2 h b n 5 G U 4 B / p r K o Z P f x Q J R p 3 r v d P f a y A v d 3 Y y T k / f T f O m S q v 0 b N m s a R 7 I 9 Z s W G d L M 5 G g P e d 9 R 8 v 8 o b I y z / o M n P 3 m D A e T V w T f k W T P p i c p E d 0 6 S L q v 0 C 5 K K N i O u j / P 8 j w L K O N G f v n j 2 Q U S P E v t H 4 W Q 8 n H z z k 5 H 4 5 s x l p N 8 3 i / r p j w L J K K F / Y u f T i C Y / + 8 l + 5 p / W D t + b 6 B 8 Y S / 5 / i + j P 9 l 6 9 2 r v d c s v v s x d J l r z O S l I h Y h / T r S 9 f n X 1 + 9 u L 4 e T R I 3 9 n o l / z 8 J e y 9 / d O I 2 l D C q q d 3 E 2 k 3 + h w / T 0 j r s g y / 1 7 1 n v 8 9 X J 1 + + O n j x / P X L m 3 j 2 x V e n P / l l n K o / m 0 4 F p 0 / C T / 4 / S + X X W E y 9 i Y E 3 0 P l n 0 5 / 4 / x O d f 5 9 n b 4 b o n E 3 X i 3 V J 7 l y U w B v 9 i P 9 v E v g u / 3 v y J Y / l 2 f E J f h y / e Y U f J 6 d E n 1 e v f u / f n 3 8 5 f f 7 m q 7 O n u / G Y U F a 7 T R N t u 7 d J m Z g m j 1 9 8 9 c X v / / r k + D m P E n + 8 f H X K W J x + 8 Z L o c f Y a v 7 9 8 f v q T p 8 8 Z q a + + + I p / e X 7 8 + e e v q I f H d + W 3 x y 9 e f / W E 8 X 7 2 / P j N 7 6 9 z 9 v i u 9 5 d 8 8 7 r z n f n b f E s T a K G 8 / v 2 f n j H M 3 + v s K V 7 A D y K h o c k m 4 o A x v 3 u 2 / / D F 0 5 / 6 9 t m T K H E G v Y O f F 8 T 5 y Z d v 9 l 8 d H x w f f + f W n M O C + / 9 X 4 g y u O 9 y S O D 9 / x O o n 3 z x 7 9 m b v J 5 + e f X 5 r 4 v z / m n N i C v n k x e m P i N P n H F a y O / u / d 1 y s B q O K n 0 f E 2 X 3 5 5 t b E + X l k r b 6 7 9 + z L 3 + f h d 7 7 7 7 d e 3 J c 7 P E 8 6 5 h R P 4 / 2 f i 3 I J z n j 7 7 9 O w n n j 4 5 v n d r h f z / a 1 M e 8 X M + / 7 3 3 r a j c S B y O k v / / S p y Q c x 6 c v P m p l z / 1 5 P d 5 d l u x + n m k k C X X / X u f 7 d / e z / n 5 w z l C n J 9 6 / l N 7 t y b O / 6 + d w P e J r X 7 + W q u v Z 8 p / P u m c n / z O 6 c H u 7 k 8 8 t H r k R r H 6 / 7 U p j + i c 7 / 7 U / R + J 1 X u n L H 6 e E 0 c y g Z 9 / c X s P + e e b K f / q J 5 / E T f n P b 4 W s s d X + 7 x P P I f + 8 I 4 4 V l a d v z n Z 3 n v / e r 0 / v v 3 z x H T v g H 4 l V R 6 x + 8 v T h 7 R P s / 7 / 2 k N / H C f z 5 S x z P C f z u 7 2 U H / C P i d F M W X z 6 / t U L + + e T n s M 7 5 f X b v / c i U D z q B X / z e L 3 5 E n L 5 C P n 7 9 4 N P n 3 / 3 y 6 Y M f E e e b U M g / 3 6 L y r 0 5 O 4 m n S n 3 c K O e Y h v / n J + O r D z z v i R H T O 7 7 2 7 8 + S 2 x P l 5 p H O + e 7 b / 8 M X T n 3 r y 6 a s f E W f I l N / 7 f X 7 q R w o 5 7 i H / x M 7 u Q d z P + f k b P n i B 5 8 v j s / + v E O f / 3 c T 5 + Z P P + e 7 e s y 9 / n 4 f f + e 6 3 X / 9 I I X 8 T n P P z Q y H f g j g / z 5 3 A 9 y b O z x O x 8 k z 5 g 9 8 r H p X / / D X l z g l 8 e P + 7 8 f D h 5 6 / O 8 T z k 4 + M f p U k H o / K h d a u f 3 z p H 8 j l v 3 j y N r 1 v 9 i D g b E u w / z z 1 k W Z r 5 6 v e + 9 y P O G S L O 2 c N 4 y u L n n U K O 5 Z B / 8 s m P x G o w 8 P z O V 1 / e m j j / v 3 Y C 3 Y C / 8 / r Z 3 u + 1 8 3 R n 7 / P f e z + e Y P 9 5 R 5 y I W L 0 + + H b c l P / 8 F q s b / J y f 5 + H D m 2 f P 3 u z 9 5 H e + 2 r m t t f r / t y m P h A 8 / s f P p j z z k w d h q a M X z 5 7 l C l q j 8 p 3 6 v + K L e z 2 / i 3 L B u 9 f N O r N 4 n f P j 5 z T l i y n / v s / 3 T H 3 H O A H F + 8 v T h 7 f 2 c n 0 d O o C j k e 7 / P r a P y n 3 e c 8 1 P 3 d n 4 k V g P E e b b 7 8 s 2 t n c C v m c / 5 / x p x e F H v + P W D T 5 9 / 9 2 z 3 1 q b 8 / 9 / E + V A P + e e R Q n 7 / B P v P H z / n u 0 + f f X r 2 E 0 + f H M c T 7 D / P i X O 2 / / D F 0 5 / 6 9 t m P l o M j x N n b m E P + e a e Q Y 0 7 g 5 1 / 8 a N 0 q Y s r v v X i 6 d 7 Z 3 + n v 9 y M 8 Z V M j 7 v 8 9 3 f k S c o X z O g 9 / r w a 0 V 8 s 8 f P 0 c V 8 n e / / f p H x H l f U / 7 z W 6 x 0 3 e r 4 W d x D / v l r r Z w p f 3 j y 4 C d / R J x v I J / z 8 0 m s h H P O v v P s t s T 5 e c c 5 7 5 V D / v 9 1 b P W B y 8 E / n 8 T q z b N n b / Z + 8 i f u / 1 6 3 J c 7 P J 7 F 6 b 2 v 1 8 4 l z W O d 8 9 6 f u 3 1 7 n / P z x k N 9 f r H 7 + c c 7 n D 3 6 U Q x 7 S O Y M r n j / P x W q z Q v 5 5 5 + f E O O f N w 9 v n c 3 4 e i d V P f u f 0 Y H f 3 J x 5 a U b m R O D + P x I o V 8 l c / + e R H C j k k j r d W / u X T A b H 6 + c 0 5 m / 2 c n 7 8 K 2 e O c s 9 0 X t y b O z w / O c e t W u y c v 4 s m u n 7 / E c Q r 5 9 c G 3 f 5 S y G O K c w R X P n + e c 8 / 4 K + f / X x H E D / s 7 r Z 3 u / 1 8 7 T n b 3 P f + 9 9 K y o / S n Z 9 C O f 8 / H A C e c U T a + U v f + r J 7 3 P r 1 Y e f J w r Z C z x / 6 v d 6 d W v O + f + 1 z v n A d a u f T 5 y z e d 3 q 5 z l x h H P u f / f J j 8 Q q z j n P d v Z / 7 x 8 5 g U N i 9 X u f 7 d 8 + t v r 5 Y 8 q / R g 7 5 5 w f n e F H 5 2 e / z + 9 y a O D 8 / 8 j l O r H 6 f 3 2 v 3 9 j r n 5 w d x v i b n / P w Q K 8 c 5 P / X 8 p 2 6 f Y P / 5 w T l f U y H / / L B W X 1 O s f n 4 Q x 4 n V d z 9 / c H u x + v m j c 7 7 7 9 N m n Z z / x 9 N v P 4 6 s P P 7 9 j q + / u P f v y 9 3 n 4 n e 9 + + / W t O e f n k U K W q P z 3 P r h 9 + P D z R 6 w 0 T f r 0 7 P M f E W c o K n / x 3 T j n / P 8 y w X 5 r 4 q h C 3 v 9 9 v n N r z v n 5 Z s p f v / r 8 R z p n 0 E M e y i H / / L V W t / C Q f 5 7 7 O W f 7 D 1 8 8 / a k n n 8 a X Z n 5 + E + f 9 V x 9 + H i 0 H 6 4 r n V 7 / 3 v V v r n J 9 H 1 m r z 0 s z P O 7 G y 3 P D 0 z d n u z v P f + / X p / Z c v v m N F 5 U e c 8 w E e 8 v + / O e d 9 8 j k / z 4 n D O u f g i 9 8 7 n s / 5 + e s E f s 3 l 4 J 8 f x G E P + f j 1 g 0 + f / 9 5 P X / w o f B j S O W + O n / 0 o h / z e 1 u p H n P P w 2 e 6 n P 3 l 7 z v n 5 Q x x N s P / E p w e 3 J s 7 P M y f w 9 P f 5 v X Z / F H g O i d X e w e s f e c h D n P P V y c n t F f L P H 2 u l y a 4 X b 3 7 y R 8 Q Z U s j f + e r L 2 4 r V z y O d o 8 m u s 4 c / 9 S P O G Q o 8 f + r 3 u n U O + e c J 5 3 i x 1 e 5 O P B P 4 8 5 d z v K W Z k x e 3 N u X / / + Y c x w 3 f e f 1 s 7 / f a e b q z 9 / n v v W 9 9 l x / 5 O R 9 i y n + u Y q s f P n G + R i b w 5 1 t s N e g h / 7 z T O R H i / N T z n 7 p 1 g v 3 n E 3 E 2 L + r 9 / B a r G x T y z 1 9 r 5 f y c v d P f 6 0 e r D x H O e f r s 0 7 O f e P r t 5 7 e 3 V j 9 / i K O Z w N 1 7 t 1 b I P 0 / E y h F n c D n 4 R 5 x D 6 1 Z v n t 4 6 h / z z i X N + 8 j u n B 7 u 7 P / H Q R t o 3 c s 7 P H 1 P + k 2 + e P X u z 9 5 P f + W r n 1 s T 5 + Z G y 8 K z V k + N 7 P y L O g M 7 5 v c / 2 b x 1 b / T z R O b f I B P 7 8 J Y 6 X s j g + / s 5 t i f P z K P D U 1 Y c n v 8 + z H + m c o a j 8 7 D s / I k 6 E c / Y 2 L u r 9 / P a Q 1 Z T v / z 5 x n f P z m z i a J v 3 J J z 8 K P C O c c 8 b J r m + f 3 T 4 T + P N D 5 3 h + z o M n t 8 4 E / v w z 5 V 8 + v 7 3 O + X k U e E q y 6 / f a / V H K Y o g 4 P / l 7 H 8 R j q 5 9 3 1 i q y V v 7 t e 8 9 u z T k / j 3 T O D Z n A n 7 / W 6 m s q 5 P c k z v + H i S O i s v v p T / 7 I C R w U q + N n P 1 p 9 G I y t 3 m d R 7 + e H W D k P + b t f P n 1 w a + L 8 P H M C n + 2 + f H N 7 a / X / a 7 G y A 3 7 6 5 m x 3 5 / n v / f r 0 / s s X 3 7 G + y 4 8 U 8 o d k A n / + i N X X 8 H P + f y 1 W s Z T F 0 x e 3 5 5 y f b 9 b q f f I 5 P + 9 0 z s G b h 3 F T / v O O O O 8 T l f / 8 F S t v a e a 7 3 3 5 9 a + L 8 P L J W E j 4 8 O b 7 3 I 7 E a C D x f v / o 8 n g n 8 + Z v s Y m t 1 7 8 X T v b P d k x c / S p M O B p 5 f f f n q 1 s T 5 e a R z R C H / x K c H t x W r n 2 8 6 Z z g T + P O c c z b H V j 9 / F b L n I f / U 7 x X X O T 9 / x e o W s d X P X 2 v F 3 P D m 2 b M 3 e z / 5 n a 9 2 f k S c 9 3 U C f 0 S c h 6 f f / a n 7 t w 8 8 f / 5 Y K 1 G y O / u / 9 4 + I E 6 Y s b p F g / 5 F Y P T z 9 q e c / d X s n 8 O d P P m d w 3 e p H x F E P + S d 2 H v x e t 1 / x / H k k V u I h f / 5 F P N n 1 8 5 c 4 X 9 N D / v k j V u o E H n z 7 9 q b 8 5 w f n e O H D 0 7 P P b x t 4 / j y J y r 0 0 6 U 9 + c X t T / v 9 r J z A i V m + O n 8 W J 8 / M u Z R H z k N / 8 p B 3 w j 8 T K D f g n v 3 N 6 s L v 7 E w + t B f o R c b p p 0 i e / z 7 M f 6 Z w h 4 p w 9 / K l b E + f n k S l n h f y T v / f B r V c 8 / / + t k C O m f O / 0 9 7 q 9 E / j z R 6 w 0 t n r z 8 E e B 5 y B x v v i 9 X / x I r I Z M + X d / L y s q P y L O b R P s P 7 / 9 H C H O 7 / N 7 7 f 5 I I Q / m c 5 6 + + J E T + N 6 x 1 c 9 z a / X e T u D P I 5 3 z 3 a f P P j 3 7 i a f f f h 4 3 5 T / v x O p 9 V j x / f n O O r l t 9 + p O 3 z w T + / E i w O 2 v 1 3 a + + f P U j 4 g w o 5 K 9 + 8 s n t O e f n m 7 X 6 q X s 7 c W v 1 8 5 t z v r v 3 7 M v f 5 + F 3 f u L T g 5 8 H x H l v 4 s h a + e 7 B 7 U 3 5 z w / O u c W 6 1 Y 9 M O Z n y l 2 9 + F H g O K e T f + 2 z / 9 g r 5 5 5 G 1 2 p w J / P m r c 7 y l m a 9 + 7 3 u 3 J s 7 P D 8 7 x 8 j k P n v z k r Y n z 8 0 P n e O H D 2 e 6 t E + w / j 6 z V d 8 / 2 H 7 5 4 + l P f P n v y I 8 4 Z s F a v D 7 7 9 I 1 P O x I m k S X 9 i 5 9 P b E + f n h 0 K + R f j w 8 2 7 d y n H D d 1 4 / 2 / u 9 d p 7 u 7 H 3 7 3 r P b c 8 7 / r 8 U q l s 8 5 O f m R h z z o I X / + x e 2 d w J 9 v n P P 7 7 N 7 7 U S b w v U 3 5 z 2 8 n 8 G u s l f / 8 C T y / h k L + + a F z v u b S z M 8 f n a O x 1 Z N P b 0 + c n x 9 i 9 f V y y P / / 9 p B j Y v X l 0 w e 3 5 p y f P 2 I l C v n N m 6 e 3 t 1 Y / P x S y 5 + e 8 + j x u r X 7 + i t X X V M g / j z h H Y q v j 4 + / c m j g / j 3 Q O E + f h / e / G 0 6 Q / v 8 O H 7 + 4 9 + / L 3 e f i d n / j 0 4 P + 9 x P l h E u d D 0 6 Q / j 5 z A z e H D z 1 9 r d Q s n 8 E f E o R X P p y + e 3 Z Y 4 P 0 8 U s o u t 9 k 5 / r x 8 l u y L W S p Z m H v x e P x K r A e K 8 / K k n v 0 9 c r H 7 k B J K H / O b h 7 a P y n 2 + m / P f e 3 Y l 7 y D / P O e c n v 3 N 6 s L v 7 E w 8 t N / x I 5 3 Q z g W e / z + 9 z W + L 8 P L F W H n F O X v w o n x M R K 0 5 2 / e T v f f C j p Z m I K X / 6 7 N O z n 3 j 6 5 D i + V v 7 z V 6 w 8 h f z d 3 8 t y w 4 + I 0 9 U 5 Q 0 s z P 8 9 N O X P D z o v v 3 l 7 n / H x z A t 8 n n / P z R K y 8 2 O q r 3 z u u k H / + c s 4 t 1 q 1 + f p t y D T z v / T 4 / 9 S P i B A n 2 Z 9 9 5 / W z v 9 9 p 5 u r P 3 + e + 9 b 7 3 e G 4 n z 8 8 h a C e f 8 1 O 9 1 + x X P n 0 f E 2 e w E / v x V y F 8 z n / P / a 5 0 T 8 3 P O d l / 8 i D h 9 s X r z 7 N m b v Z / 8 z l c 7 t 3 U C / / + d s v j Q 5 e C f P 5 y j H v L Z w 7 i f 8 y H h w / / 3 i a P x 0 s H r H 3 n I 7 0 2 c H 3 H O e 3 L O z w 8 / 5 2 s S 5 + e R h / z + y a 6 f Z z r n 9 K e e / 1 Q 8 T f r z z s 8 J T f n Z / s M X T 3 / q x Z u f v C 1 x f h 4 p Z F 2 a 2 f 9 9 v n N r s f p 5 p p B P f + r e z u 1 1 z s 8 j h S z 5 n M + / u P W i 3 s 8 T n e O t W 3 3 6 5 K t b c 8 7 P H 7 H i 2 O o n d n Y P b p + y + P k h V l 9 z x f P n E e e I t f r 2 8 z j n / P w 2 5 T L g 3 U 9 / 8 t Z O 4 M 8 j 4 q j O e f B 7 P f g R c Q b 8 n O 9 + / u B H n D N E n D f H z 2 6 v k H / + B J 4 a W z 3 5 9 E e L e h H O 2 b z 6 8 P O b c 5 Q 4 T 8 8 + v z V x f v 5 w z n f 3 n n 3 5 + z z 8 z n e + + v L W x P n 5 4 w R q 4 H n v 9 7 n 1 0 s z P k 8 D z F s m u n 9 8 6 R 8 X q J z 4 9 u D V x f h 7 p H F n x / O r 3 / l E + Z 1 D n H B / / K E 0 6 G D 7 8 1 P 2 f u D V x f n 6 I F e d z j l 8 / + P T 5 7 / 3 0 x T M z 4 B + J V V e s 3 j z 8 U V Q + x D n f P d v 9 U Z p 0 S O e 8 1 9 L M / 3 / 8 n L v 8 7 9 N X Z 8 8 Z p Z e v X r 4 5 O 3 0 t R H v 5 6 s u X p 6 / k b 7 y s z y 5 B A Z C f P H 7 + F Q / 5 b r f x h p f 3 d j / k 5 b 0 P e f n e B 7 x 8 7 0 P G v P 9 B L 3 8 I w f Z 9 g j G n y W / v B 8 Q n 3 N c E s r v j 0 + D o 9 / 5 6 M D 6 A F L s 7 A S l 2 v x 4 C H 8 B C u z v 7 3 w A C 9 z 8 E g U 8 / 5 O U H I R N E N O j L V z / 1 + 3 y 9 U R 1 8 C G I P A 8 S + F g K 7 o Z h 8 P R g f w h u 7 3 w B v 7 H 2 A l t n 9 E L W 8 9 + G y v b / z 4 T D u f w M w H n 4 z M H x i H p 0 2 b T a r 0 l m e v i 7 a d T Y t q m X 6 r F h m y 2 m R 1 1 n 6 N G / T J 1 + v m 4 5 y j 4 j k 6 7 1 P P / 1 a s A N m + p p k C H j q 6 8 D Y x f 9 v G u O z e y 9 O v v p 6 s G + m 3 9 d T a Y A d 2 M y f + s l X z 3 / / L 1 6 i w 6 8 D K 1 A O P / X s 7 P c 3 4 H 7 / n 9 j Z O f g a z A O g v i U 5 O n 7 6 k 9 / 5 f V 5 8 + R N f n X 3 5 9 a D 5 p g X Q v n x 2 + u r V 6 a u v B y w 0 N f t 3 d + 7 f 3 W P f 7 + s A 8 2 3 L 0 e 6 n d 3 d 3 C N j u Q b r 7 8 N H + 3 q P 7 9 7 4 e 1 M D o / O x I + G 7 H 0 / Y o k e 4 S 5 g 8 f 7 X w 9 5 H c D m a L J O v v J s 9 P f 5 9 X x 1 w M W u l V 7 D s W d R 3 u f P t p 7 8 P W g d l z O e 2 O a s w 2 g 7 t q 4 5 S e P X w l k / u U n X x x / Q d J 3 / O r 3 B 1 x 6 H 3 + j D U V I Y m b 5 t 8 c / + f L 4 1 W s K h F 7 S R / r r 4 9 d n n 7 8 4 O n t 8 l 3 8 + / v L l m 6 N T S k r h 5 + P n X 3 7 3 i A Z 5 n / k A f + C T 3 / / 0 9 3 5 D q D 4 c 4 x v + m D 9 5 / O 2 z z 7 8 N i 4 q f + I Q j v y + / + 4 a + e 3 3 6 M r W t 8 Y F + 8 f s / P 3 1 x B B X s / c n v v 5 H X 9 V f + n F r 5 f z 7 + 9 q v f x 7 T i 3 2 w j 9 9 f j n 9 Q W P 2 k + Q V / 2 j 8 f f P n 3 + 8 v c / / s n j M w 4 J v 3 j 9 + e / / g i P I s y + f f O f F F 0 c 7 z 8 5 e n 7 y E c O s H P P q T L 1 4 e / V 7 7 P l X 4 I 5 m r D b O y 9 0 3 P y j 7 z Z D g r u 3 u Y l f 3 b z c r T s 5 P U t v 7 / y 6 x Y q m y e l Z 3 X v / / J l 1 + 8 p H + e n v 7 + t x C Y 1 7 e f m s 9 P v z j p z I v 9 6 M Y 5 + b y a k H 4 t 0 1 P R s 1 8 U 0 3 m V T f / R v 3 g Z n a T 9 / 9 d O k i V u b 5 q s 0 8 2 T c Z f / / f b x i 6 f P o f 9 g X / W P x 6 / f H L + h H 2 8 o u f T 7 / 8 R X p 6 9 + H 6 D o / f X 4 7 M X L r 9 5 8 Q X 0 c w Z D a P y Q d 9 P z s N e N / 8 t W r 3 + u n 8 M v r V 0 8 B D 4 K 7 v b u z v U f 2 U j 9 6 T N x 0 9 p P E P q R e + b f H r 7 9 6 S a m t 1 6 9 / / y / o n + P P T y 2 0 1 1 9 9 w R m o 3 / / V l 9 9 9 D T 4 J P 3 D f n 3 z 5 / K s v X o R N z G e P v y J C / / 7 H J 2 / O f v K U 3 w N k / z N t i I 9 f / P 4 n 3 y a 2 + / 2 / f C E 9 E A m 6 H / l t 6 M 1 u G / 6 I 2 r x + 8 + q r E / v S L t q E H / l t + K W w j c B 5 / W 2 a x a d f U m r v 9 M U b 0 O f N M d O l 8 / G x k i v 8 m K g t r Q F z 9 / c 3 v D L s 0 I c N 5 b 2 9 T e 8 9 2 3 v 1 a k / f s w 1 N f 6 / P n v 7 + Z y + e n v 7 e R 6 a J / 5 l p R d l O f P j s 7 P c G I f s f G i z c m 7 u 2 w y 6 0 v R i 0 4 M P H o A k m 6 8 X n k l U 9 / a 5 l i b M X 5 A a c P e V f X 7 / 4 8 g 3 l N 9 / 8 P i y 1 x 0 T L 3 4 e m 7 d U Z w g 3 / T / T B P H 3 3 1 S m J y W v S F 8 T I X z 2 n n 1 8 c / 9 6 / P 2 M h v / D f v 4 / 5 + / f h N 6 Q h O R z P n q G f V z / x k / g h 4 h b z x 1 U Q + c f v T 8 7 V d 2 1 z / u v 3 f 6 P K 7 e z F M 2 K C J 0 G A Y D 9 7 / P n p i 6 9 e n L F X N B j 2 2 D a P K Y / 7 n O T x i 7 M 3 6 b u m e L Q s y s 8 + a u t 1 / h E 6 Y k E 7 + / I F 5 s T + / v g 1 d M 3 Z 8 Z P n p y d f v n h z f P b i l H S O / f X 3 F 4 U T g f b m 9 / 7 9 i Y N O T 9 7 g / d + f f b L X k W Z 3 o / D v v n r 9 6 v d / / X s z 0 x N F f / L s K X / 6 p v P B m 9 / / j H Q a v E R p j r + I D b J F f g T q n T 4 / h e z 8 / v c g j P j w c e B J U m P j H / 4 + + h Z / R t b s 1 L x w t p z l 7 z D P 8 s v j n 8 z K d R + 4 f E q N Q p C x H l 6 d E o u / + v 2 P X 7 8 + / e L J 8 9 9 n c z 9 P T t 8 d z 2 b F c p T + Z F 4 3 F D F 8 9 o C S I O O 9 8 T 3 6 d 2 e U n q z L d l 3 n n y 3 z d V t n 5 S h 9 u Z 6 U x f T 3 y q / f V G / z 5 W c P 9 z 7 N P t 3 b O Z h O z u 8 f T L L J 1 8 H 0 5 D n h u h n N a b U Y N 9 l q P C n G e T v O l l l 5 / Y O 8 H m d A f U x j O G v z x Z v 8 X X t a 5 o t 8 2 b 4 X F i z i Z s Y 3 o x E 0 / f 3 f b 1 p O f 2 8 S j V v M P I 3 m q / t n x y 9 e / + R X v 9 f + T / z e D 2 n h 7 O T T + z / x 6 a t X D 5 6 + V 4 e v v 3 1 6 + m Z z X 5 / X 2 W r + X k C f n s K t + v 1 f f / v 4 5 c 3 j e P j 5 8 Y v T 3 2 v n 8 / s P f p 9 X B / e + + + z l 0 9 c P f 5 8 n u / v H 7 9 X l K y j f z X 3 9 b t / + 3 f Y e / W 5 n v 9 v e e w F + e v b 6 5 f P j 3 + f 3 h 0 o + O y F 9 / / z N 6 a v N j M j 6 5 D 1 A P / v y 1 R f H b 7 5 Z m F A N v 7 / q h h v E 5 h e W 7 e H v 8 W 5 R p p c q 3 B / t j n c + S v P l t C L B u f j s o 3 V 7 v r 3 7 6 U e / x y + 8 a A 9 / 4 w T N X + d 1 k Z X F D 3 J P n F I C s W w e k W r 9 7 K N 5 2 6 4 e 3 b 1 7 d X U 1 v r o 3 r u o L C r N 3 d u / + 3 l 8 8 f z 2 d 5 4 t s u 1 h S G m I 5 J d 1 r 3 p r d / N Z H g k C a A o U 3 1 6 s c f 5 9 U D K r F Z 3 f N h 6 b R 2 V P 8 d f z V m 2 9 / + Y o b y A f m a x 6 / e e c r o s l 5 s c x n 3 D D 4 S g Z 9 N z Z q f P 1 e / E T I f P n s b L P I v e 9 k n x y / h J H c P M 2 / 9 y C a d 3 1 z Z E y e 2 L D N B g 2 r l D 9 r B g 3 A 3 4 O u P z J o / 1 8 3 a D + x f / L w + Z O n X / 5 e X 5 7 c / 8 7 x k 5 / 4 i Z e v f v L N k 0 9 f P 3 m v D n / u D d q 9 V 9 9 + / f T z N 2 d n b 7 7 6 q d / r 9 N P 7 3 3 7 w U 5 + + e f L g x U + + V 5 e 3 M W i f / 2 6 U u C S z h t T r e 4 D + k U n 7 / 7 x J e 3 X 6 8 g 2 E 6 k d G 7 R s 3 a v d + N o 3 a v R 8 Z t Z 9 f R u 3 B w / 3 f 6 / n 9 F w 9 / 6 u T N g 2 8 / e / m T v 8 + X Z 1 / + 1 J P f + + G r 9 + r w F k Z N 1 / W G F v X e q 7 v 3 M n e / z 7 3 f 6 6 e + / e l P / e T v 8 9 X p T 3 z 3 9 3 n 5 5 C c + P 3 7 w + 3 z 7 9 / q 9 n r 9 X l 7 c x d y 9 + t 3 u P 8 M 9 7 A f 6 R s f t / t 7 H 7 y Y x Q m Z T 5 B m N H i T n O 2 / 3 + d n H 0 J r N H O u 3 / n w Y v B v O 9 L N 2 L Y 1 o C e 0 H a a / f g G z Z z A e T 3 I O X P V x v 3 I r t 8 U l b T t + + F w v / 7 D N z J d 5 9 9 + p M H X 7 z 5 y W c / u X / v 1 Z e v X p 2 c 3 v 9 0 5 8 G L 9 9 P S t z B w P 8 t R 2 + / 1 E w 9 / r 4 e f 7 7 9 8 8 p O / z 8 5 P / M S D N 8 9 3 P r 3 3 7 W e f f 3 X y X l 3 e x o y d / G 6 7 9 x / 9 b k 9 / N y z a v w f o k + d n L 7 E 2 + n t v B v / s q + f P X 5 / 9 1 O n X g n 2 D 9 H 0 t 2 D 8 b q v K b t L h Y V X + O l f X f / + m r s + f P n 3 7 5 3 f d X w T G 4 p A 9 / / y f P v z z 5 v c j 1 + H 2 e 3 8 A U r F P O 3 o / X L D H Y p W G P 4 Q a 1 9 H u / F / z j 5 1 j t p 2 G c f X 5 8 o 2 F 6 T 9 g G 9 z N a b P t m p t F A f H r 2 h V k y x / r 7 z w b S p g u s 8 f 5 s w n / 9 / O z k J i 3 / 9 X q 4 m S N v S / Y X X 3 3 x h J j v y 2 e C N X 0 F s m z G e e e b C d q d w / F N R + w B 5 P c g 7 4 9 c m f d A 4 f 9 9 r s y 9 0 9 f P T w 6 + / P L 1 T z 1 / 8 n t 9 9 / j B 6 X e + 8 + X v 9 e z 5 m / e z 0 7 d w Z d 4 g 4 H k v o O / l y p z + 1 O f f / a n n z 9 7 8 x L O 9 / Z 8 6 3 X / 6 5 P W r b 7 8 4 e b 7 3 + 7 x X l z 9 y Z X q w f + T K 3 G w 4 f u T K f D C 5 / 3 / q y v z I l R l 0 Z f w l g m 8 8 M d M F / h 5 E / v n q 0 L z 5 / 8 3 6 w 0 / + 1 N P 7 3 / 7 i x b O X 3 / n 8 y d P d k 2 + f P n n x 8 o u z B 2 f f e a 8 O f + 5 9 m p / 6 y R f 7 e 8 e 7 D x 4 8 P z 3 5 9 O z l 7 3 P 8 + X f O D p 4 / O / j 0 v b q 8 j U / z 7 H f b f Y R / 3 g v w j 1 Y Z / t + 9 y n D L J f X f + 8 3 z z 3 + e L 6 l / 8 A q D b 2 7 2 f j Z t G Y C / B 0 F / Z M v + v 2 7 L f u 8 3 X 3 7 7 u 2 9 + 4 s X J 7 / 3 5 k 5 P n X 3 3 + + v f 6 y d / 7 9 D t v f p / X 7 9 X h L W z Z z / J S w x e / 1 6 d n z 3 + f Z 0 9 3 7 v 0 + 3 z n 4 / N V P f P r w 5 f 5 P k X n + y f f q 8 j a 2 7 D u / 2 8 N H v 9 v v 9 b s 9 f C / A P 7 J l / 9 + 3 Z V 8 + f / 4 V 6 f o v T n + e W 7 M N Q e X X N 2 r 7 P 5 t G 7 f 0 y a T 8 y a v 9 f N 2 p v f p / f 5 / j e / a f H P / H w O 8 9 / 7 5 3 X + 9 / + v U 5 / n 9 / r + L s v f + K 9 O v y 5 N 2 p f H j x 5 v f d 7 7 X 7 6 x e 9 1 b + f 3 e X Z 6 7 y d 3 X v / E 6 y 8 + h 4 l 6 j y 5 v Y 9 Q + / 9 1 2 K U L 7 N v 3 7 X q B / Z N b + v 2 / W f h S i M X Y / C 0 b t 3 s + m U b v 3 I 6 P 2 8 8 u o 3 X / 5 e 9 3 f f / L g 0 4 f f / o n P n 9 7 / 9 O D k 5 O n p i + 8 8 e f H l e 3 V 4 C 6 N 2 S i p j V q W v i 3 a d T W n y 0 2 f F k t R R k d d Z + j R / T z K + j 7 n 7 q e / + x N O z e 8 9 + 6 u m 3 7 + / v 7 D 0 / + + 5 X p 2 + + + M 7 v 8 x N v 3 q v L 2 5 i 7 F 7 / b / i P 8 8 1 6 A f 2 T s / t 9 t 7 H 4 y I 1 Q o Y b 7 B 2 P 3 k 8 a u f P H 7 + 1 e n v / 1 P 0 2 + + / s 7 O z d 5 P Z I 5 3 2 / 0 + D 9 4 3 m J H c / / V m 0 d A D + H g T 9 k a V 7 T x X 9 / z p L 9 x P f O f n i 5 O X u 6 X f 3 H n z + 7 S d f v f q p 3 / v 5 d 3 f u f + f + F + / V 4 S 0 s 3 c / y + t r n z 5 8 / e L Z z / M V P v d 5 5 f v / 5 i / 1 P f / L L g + P 9 L 1 + 9 n 9 n Z a M / U n n 3 7 d 9 t 7 9 L u d / W 5 7 7 w X 4 R / b s / 9 3 2 7 B b B G x m P b 3 / 5 6 k e h 2 z c e u u 3 9 b B o 0 A H 8 P u v 7 I o P 1 / 3 a A d / z 5 P d k / v / z 6 n n 3 7 5 5 i e + + 2 B n 5 9 u n 3 / 2 9 T r / 6 i e c v 3 q v D W x i 0 n + V 8 5 M N P n 7 w 6 + c k v z h 7 s P H 1 6 / + X 9 s 4 M X D 3 / y i 9 3 T g 2 f v 1 e V t D N p 3 f r c H W G R 7 8 F 6 A f 2 T Q / j 9 v 0 F 6 / I p H 8 0 Q L b N 2 / Q d n d + F g 0 a g L 8 H X X 9 k 0 P 6 / b t A + f 3 n / 2 w 8 e f P F m 7 / j 3 + v S 7 u 5 / v f f l s / + z s O z / 5 / P 0 c m 1 s Y t J / l C O 3 h t 8 8 e P r x P x P r 8 u 0 / u f f n p V 6 + + f L H 3 k 1 9 8 e j w s g F / f o D 2 E Q X v 4 X o B / Z N D + P 2 / Q X n 3 5 / P l X p P K / + J F R + + a N 2 t 7 P p l E D 8 P e g 6 4 + M 2 v / X j d r p T / 7 U t 1 8 / e P l T X x z s 7 j 5 9 + e I n n h + f v n 5 9 / y c O n r x X h 7 c w a j / L U d o X X + 7 s / e R P 7 f 3 e P / X t p w 9 e P f m J z 0 8 f f O f Z d 1 / / X n v f f N r x c 0 R p 3 / 5 R l P b z z a i 9 / n 2 + e n 3 6 o 7 T j N 2 / Q 7 v 1 s G j Q A f w + 6 / s i g / X / d o D 3 4 v X 7 q 9 / 6 p z 5 9 + e / / F T + x 8 / v n + 7 s l P n H z 3 8 y d n 9 9 + P D 3 7 u D d p P n L 3 4 i T c v 7 + + / 2 f 3 q q 0 / 3 D + 5 / u n v / x e e / z x d 7 3 3 2 v L m 9 j 0 L 7 z u + 3 u I k z b f b 8 5 + Z F J + / + 8 S Z M 4 7 f f / U a D 2 s 2 L X d v d + F u 0 a g L 8 H X f 9 / Z d d + X t q 1 k + 9 + e / / 3 P v 6 9 f 6 / X n 7 6 6 / 9 1 7 v 8 / B l y 9 e n p w + O X v + f h 3 e w q 7 9 L G c f d 3 b 2 d 1 + 9 O t t 9 + P T + T z 1 7 8 / T J y f O D 7 x 7 / 5 H f e v F / A + S O 7 9 i O 7 9 i O 7 9 n N j 1 / Z + N u 3 a 3 o / s 2 s 8 v u / b k 9 P W z 7 3 5 3 Z + f L L 5 6 9 2 j n Z f X j v w e / 1 k 1 9 8 + W T v 9 X t 1 e A u 7 9 r M c r 5 3 9 X q 9 / 7 / 2 f f E M h 5 3 d 2 f v I n n x 4 f P H z 4 7 N t v T k 5 e v F e X t 7 F r n 2 N V 7 d s / W l X 7 + W b V z l 4 8 + / L k q y c / M m n f v E m 7 9 7 N p 0 u 7 9 y K T 9 / D J p 3 9 1 9 + f v 8 P h S b P f u 9 n j 3 8 z u u n r 3 Z f f n d v 5 / W r T 9 8 v d f d z b 9 J 2 X 7 z a f f j 5 p 2 d P f 6 / T n / r O / r f 3 v 3 1 y 8 u z 0 9 / n J 3 / v l e 3 V 5 G 5 P 2 e / 1 u e 4 9 + t + e / 2 / s J y o 9 M 2 v / n T d q P A r W f T a t 2 8 L N o 1 A 7 e i 6 o / s m n / X 7 d p P 7 H 3 7 P c + + + r g 0 6 8 + f X L y 1 f 7 D 3 / v l g 7 3 f 5 8 3 J 6 + 9 8 + 7 0 6 v I V N + 1 l O P 7 7 5 6 t V 3 7 r 8 5 f r X z U 9 8 5 / o m H n z 9 7 s f f i 9 / n O t 5 + 8 2 n + v L m 9 j 0 7 7 z u z 1 A 9 v H B e w H + k U 3 7 / 7 x N e / 2 K R P J H 5 u y b N 2 c P f x b N 2 f s l U 3 5 k z v 6 / b s 5 + n 9 2 v z v a e / u S r 7 9 4 7 + c k H v / f Z 7 v N P P / 3 8 b O / T V z / 5 X h 3 + 3 J u z L 4 + / v P / s 0 6 c / 8 e L 5 v T c P H 7 4 + + Y m v z n Z / 8 v 7 v 8 + y b D 9 G + 8 7 s d w J y 9 n 9 / 3 I 3 P 2 / 3 l z 9 s W X T / / f F p 7 9 / 8 S e 7 f 4 s 2 r P 3 U 5 w / s m f / X 7 d n P / n V 5 0 9 + 7 5 9 8 d f w T p 8 d f n b 3 5 f X 7 q 3 t O v T n 7 q 7 O z Z y X t 1 + H N v z 7 5 4 e f o T T 0 9 / 8 o u H P / X l y 9 f P z n 7 y p 1 7 e + 7 1 e 7 d 7 b e / J e X d 7 G n n 3 + u 3 2 K V b R P 3 w v w j + z Z / + f t G U V E 3 / 7 y 1 Y / C s 2 / c n P 1 s L q G 9 3 8 L A j 8 z Z / 9 f N 2 e u n X / 5 e J z 9 5 / 8 G X z + / 9 1 K t v P / 3 q + e / 1 6 t t n P / H m p 9 7 P D P z c m 7 O d 3 d / r w a c P X 3 3 n J 8 / O v v v 6 1 U / t H L / 6 8 s H v 9 f T 5 7 / 1 + U d T t z N k D m L M f Z R t / n p m z 1 7 / P V 6 9 P f 2 T O v n l z d u 9 n 0 Z z d e y + q / s i c / X / d n H 3 + 8 s n v / f D V G a 0 z f e f 5 7 v 3 f 5 y d + 8 u D p q z f 3 9 3 / y 2 X t 1 + H N v z r 4 8 e P X m 6 e / 1 9 C e + + I n v P D g + + O 7 B y 7 0 3 X 3 7 7 q 6 f f f k / 3 7 F b m 7 A D m 7 P 3 s 5 I / M 2 f / n z R l l G 3 9 k z 3 5 W 7 N n + z 6 I 9 e 8 / F 8 x / Z s / f C 4 v 9 9 9 u z 0 q 7 P v H r x 5 e O / 1 6 z f P f u I 7 T 7 8 6 v v / p p w 9 O 3 v z E q / f q 8 O f e n r 3 + / N V 3 P / / q 9 a f 3 n n 3 x e 3 / + E 1 / 8 X r t 7 X 3 6 b Q r a H 9 9 + r y 9 v Z s 4 e w Z + + 3 z P w j e / b / e X t 2 9 u L Z l y d f P T n 9 / 5 B B 2 2 B 8 / t 9 o 1 + 7 / L N q 1 9 9 Q D P 7 J r 7 4 X F / / v s 2 k / + 3 k 8 P 7 r / 4 y X v f / u r T l w + + P D l 9 8 3 s 9 u f d 0 5 / j / c 3 H a V 0 9 J I h / e + 7 1 2 v v q p 7 z x 9 8 + a r V 0 + f / e R X B 9 9 5 8 x P v 1 e X t 7 N r u D g z b 7 s 5 7 g f 4 w y 3 Y r 0 D + y b D + 7 l u 3 V 6 c s 3 E K r / D 1 m 2 9 5 3 u n y u T 9 u n P o k n 7 9 L 2 o + i O T 9 v 9 1 k 3 b y e 9 8 / / c n f + / f 6 i X u 7 p 1 + d H v / k 7 k + 9 3 n l 4 7 / d 5 c H D y X h 3 + v 8 C k 3 X / w 4 u w n v 3 z w 5 R c v v 7 p / t v / g 7 P d 5 u v f g 9 b 3 f 6 / i 9 u r y l S d t l k / Z + c / I j k / b / C 5 P 2 e 7 9 5 / v m P T N o 3 b t I e / C y a t P d b 8 / 6 R S f v / u k n 7 f e 7 t v D r 4 8 s m L 7 3 z 5 1 U / e + + r 5 / r N P T 7 / 7 7 S + / / e L z 9 + r w 5 9 6 k n Z 1 9 f v r F z v E X X 7 5 + d f x T P / H q 6 c v v 7 P 5 e L 5 7 + 3 g + + / V 5 d 3 s a k f e d 3 + / T R 7 / Z 7 / W 7 v 5 / v 9 y K D 9 f 9 6 g v f 5 9 v v q p 0 7 M 3 P 7 J n 3 7 g 9 2 3 3 4 s 2 j Q A P w 9 6 P o j i / b / d Y v 2 E 5 / v v j 7 b P z j + i Q d P P v / u 7 / 3 q w b f 3 P r / / c u f N 7 p f v 1 e E t L N r n d b a a v x f Q 9 7 J o D 7 + 9 / + S L g y 9 / 8 v f 5 8 q u X L 7 4 6 v f / q y U 8 c 7 L / 5 9 v H B e 3 V 5 G 4 v 2 O S z a t 3 9 k 0 X 6 + W T S y I d / + 8 t W P D N o 3 b t D 2 f j Y N 2 t 6 P D N r P L 4 P 2 b P + r p 9 / e + b 1 f / F 6 7 + 8 / f 7 D / / / O y r v Z / 8 7 p P X T 9 5 P X / / c G 7 S z F / e + / c X u V 8 + + s / P 0 u y 9 O 7 9 / b u X / 6 6 v T 4 9 z 5 4 9 V 5 d 3 s a g f Y c X 0 n 6 v H y 2 k / b w z a a + + f P 7 8 q 5 e / P 0 n m j 9 b S v n m 7 t n v / Z 9 G u A f h 7 0 P V H d u 2 b s W s / h 3 Z t 5 7 t P n p w 9 / 6 m f e v L q 2 w 8 f n B 4 / + / L g 2 f 2 v v v P l + y n t W 9 i 1 n + X U 4 + / 1 e / 1 e z 3 Z + r 1 c H L 3 7 q J 0 8 e P n 3 z E 1 / s f v e 7 T + 4 9 / K n 3 G 8 d t 7 N r v 9 b v t P f r d n v 9 u e + 8 F + E d W 7 f 8 n V u 3 N 2 R c / M m r f v F H b + 9 k 0 a n s / M m o / v 4 z a T / 7 e 9 3 / i 6 R d f / M T T J / d / 8 s E X z / Z 3 P v 3 J 3 2 v 3 y 9 3 f + 9 l 7 d X g L o / a z H K z d + 8 5 P f f c 7 n 3 / 5 E 5 9 + 9 + F X D + / d / + L b u 6 + + + 3 u d f H H y n f f q 8 j Z G 7 U f r a T 8 / j d q P 1 t M Y u 5 8 F i 3 b v Z 9 O i 3 f u R R f v 5 Z d F + 7 + 8 + / + r g 0 4 f 3 f + L z F 5 / u P t z 9 v d + c P P z 0 q 6 c v f v I b t 2 i n p D F m V f q 6 a N f Z l C Y / f V Y s S R s V e Z 2 l T / P 3 J O P 7 2 L o H 9 x 8 + 3 f 3 2 g 1 e f f u e r / U 9 3 f q + n u 7 / X y + N X J y + / + v y 9 u r y N r X v x u 9 1 / h H / e C / C P b N 3 / 5 2 3 d e 6 Q l M Z 7 / f 5 q 6 G M y v b e P 2 H v w s 2 j g A f w + C / s j G v a d y / n + d j X v 6 5 N 7 v d f C d J 7 / P d / Y O v v 3 t p / e O 7 9 3 f + f z L L z 9 / e P Z e H d 7 C x v 0 s R 2 1 n P / V T v 9 c X n 9 / / 8 u T s 9 L u / 9 9 n L N z s / c f L F 8 e n v d f r 7 v F e X t 7 F k 3 / n d D h C 1 H b w X 4 B 9 Z s v / P W 7 I v v n z 6 o z z k z 0 r U t r v 7 s 2 j R d t 9 P d f 7 I o v 1 / 3 a J 9 / p P f P T j b f 7 J z f + f T n 9 r 5 v Q + + u 7 f 3 4 G z 3 O 9 / Z O 3 m v D m 9 h 0 X 6 W F 9 e + + + B 4 5 8 t P X 3 z n + O X v / e b Z 6 R e f P v j i / r c / f f r 0 1 f u N 4 3 Y W b X c H J m 1 3 5 7 1 A / 8 i m / X / e p r 1 H d P b / P 7 v 2 s 2 7 X 9 n 4 2 7 d r e + y n Q H 9 m 1 / 8 / b t d / 7 i / 0 n 3 / n 8 z f 7 n D 1 5 / u f f p d x / 8 P m f H X 7 7 c 3 3 v y X h 3 e w q 7 9 L E d q z / Z + 6 n T 3 u 8 + e 3 P / y i 9 9 n 5 / c 6 + 2 L 3 q 9 9 r / / T Z 8 Z M 3 7 9 X l b e z a 5 4 j U v v 2 j S O 3 n m 1 W j S O 2 r 1 6 e v f m T R v h G L 9 v m r s 6 e / / 9 4 3 b M k M 0 P e g 4 8 9 X C / Z 5 X c z e q / v 3 M V 0 v 3 3 M S 3 h y / + v z 0 z e + / o Y v d n x v r + N 1 7 P 3 V y 7 + W T l z / 5 n S c P f q 9 v / + S z 7 7 5 4 9 n t / / p 0 3 v 9 e X 7 9 X h L a z j 6 3 m e t + 8 3 j P c y j 9 + 9 9 3 v f e / j t 7 3 7 6 6 r s P P v 9 9 n j 9 / 8 P n + 3 u v f i z K z z 9 6 r y 9 u Z x 1 1 a k 3 v + u x 2 8 X 9 g n 1 u v r q p 4 o 1 b 9 8 9 e b 3 P z v 5 8 s U N 0 v J + U L 9 9 d v q K F j O / / f v 8 b I J m s / v y 1 e m z s 9 / 7 9 J s x 6 C + O f / L s 8 + M P 0 e 4 x q N + k E Q I D f P X 8 + B u B 9 f T V 2 f P n v / / T L 7 / 7 4 v f / 8 s X v T / P 0 k 9 8 I 2 G + f f f 7 t 5 / T / N + T G v f r q 5 M 1 X r 0 5 / / y / I b H x T n h x N + C l p + Z P T 3 5 9 W G L 4 Z k C f P z 1 6 S 4 3 L 6 e 2 + e 9 m d f P X / + + u y n T t 9 r 9 g 3 s G 4 z m 1 4 J 9 / P Q 7 X 7 2 G D J x R U H r 8 6 v S b 4 Q v 6 8 8 3 p y Y 1 S c F t w T 7 / 8 / V 9 8 S W a L H O Q 3 p 7 / / i 6 / A C d + o G / 7 6 2 1 9 + l 9 j 3 C 3 a / y U f 5 / c V 0 m U + + m T 6 + e k m a 5 v X r 3 / / F 6 X d / / + d n L 7 6 G w r m r v 9 7 e 8 f u m U x g G 6 H t w 2 I 8 c v 1 t 2 / z 6 O 3 w d 4 Z f + v 9 Q G / f P D 7 / M T v c / r p / v 1 7 Z 9 9 9 e f r 8 u 2 9 + 8 t P v 3 n + 1 8 3 s 9 f a 8 O b + E D / i x n / n / v V y + e H h A P v v n u V 8 9 P H 7 6 + v / P V w c O f / L 1 e P n n w X l 2 + j w v 4 6 f u B / p E L + P 9 T F / A 9 Q f 7 I E / y R J + j B / v b x q w 5 7 d Q 3 B y T y r 2 3 T 3 / v v D / f 0 j a r k L / f 0 T 1 z 9 y X v H 2 / / e d 1 7 t v + B f 6 / P X v / 5 P H r 8 6 O n z w / J R X y 5 p g 6 e n X 0 2 P 7 6 + 3 / 7 + M X T 5 6 c p J a 0 f L Y v y s 4 / a e k 0 5 a e r s z e / 9 + 3 / 5 5 D s 0 a 3 i f / v / 8 q 9 P X k W Z 3 o / D f G C w Z t V e v f u / g 7 7 O n R 8 f P n x O J n 7 4 6 / v z 3 J w T o l y 9 f 0 v C e 0 m D R E W t d / o W G 1 X k 5 A o x U D l H y 2 z R L Z 2 9 + / y + O T 1 5 9 6 c M 6 y c r y S T Z 9 + 1 4 g 6 c 8 T T I 4 Z 2 9 d H 7 o v T 5 2 8 s m N d f H 4 7 K 0 O / / 3 S 9 f / V 5 P v v z y 9 / I g 8 T z c A o S h 0 3 e f w K L Q V y + + P j o G j d / / J b n 2 9 M f T r 4 H P m 2 + f w o l 9 7 / d e v / l 9 n p / + / l + 9 x C r 9 7 w / l 7 Q 9 j 7 7 2 G 8 Y a c w t d k s H p g d t 4 L z I / D O L u X + c / 3 e v 2 r 8 P W v 3 u v 1 F 1 / + / t 9 9 d e w L 0 G 0 p a W e R h / / + 7 7 O i p A + c o H w A h 1 t k z n x m O j r 5 6 v 7 T Z y 9 2 9 h 5 + 5 + G n X 7 3 4 z k 9 + t f M T r 3 / q 5 U + + e f p e w F + S M S O T 9 m H T r E D 4 j a 9 B b a h 8 u P W v z 1 5 8 T g x M a w 0 q k V 8 D F q 3 n k Q S / O f u C n B L y 5 L 4 k T X p b J X U 3 1 M 6 A R J a N j R F Z 6 C O o 9 s d 3 u 5 8 + l r E j 7 N w 0 I 1 4 r f e P N 7 / P y 9 O i 7 V f 1 2 U l V v T Q P + 8 D F W l E W A j 4 j h v b / Q 7 P P T o / 8 H Z a B N 0 5 D i B A A = < / A p p l i c a t i o n > 
</file>

<file path=customXml/itemProps1.xml><?xml version="1.0" encoding="utf-8"?>
<ds:datastoreItem xmlns:ds="http://schemas.openxmlformats.org/officeDocument/2006/customXml" ds:itemID="{27E67ADB-5E52-4EBA-B857-E68AA309D152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Table</vt:lpstr>
      <vt:lpstr>Sheet1</vt:lpstr>
      <vt:lpstr>Estado Situacion Financiera Det</vt:lpstr>
      <vt:lpstr>Graph</vt:lpstr>
      <vt:lpstr>'Estado Situacion Financiera Det'!Área_de_impresión</vt:lpstr>
      <vt:lpstr>Sheet1!Área_de_impresión</vt:lpstr>
      <vt:lpstr>Table!Área_de_impresión</vt:lpstr>
      <vt:lpstr>DF_GRID_1</vt:lpstr>
      <vt:lpstr>DF_NAVPANEL_13</vt:lpstr>
      <vt:lpstr>DF_NAVPANEL_18</vt:lpstr>
    </vt:vector>
  </TitlesOfParts>
  <Company>SAP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Estado de Situación Financiera Detallado - LDF.</dc:title>
  <dc:creator>I027330</dc:creator>
  <cp:lastModifiedBy>Suelem Janeth González Rodríguez</cp:lastModifiedBy>
  <cp:lastPrinted>2026-01-30T20:31:55Z</cp:lastPrinted>
  <dcterms:created xsi:type="dcterms:W3CDTF">2006-05-18T10:01:57Z</dcterms:created>
  <dcterms:modified xsi:type="dcterms:W3CDTF">2026-01-30T20:32:00Z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F1_ESFD_LDF.xlsx</vt:lpwstr>
  </property>
  <property fmtid="{D5CDD505-2E9C-101B-9397-08002B2CF9AE}" pid="3" name="_AdHocReviewCycleID">
    <vt:i4>1722966194</vt:i4>
  </property>
  <property fmtid="{D5CDD505-2E9C-101B-9397-08002B2CF9AE}" pid="4" name="_NewReviewCycle">
    <vt:lpwstr/>
  </property>
  <property fmtid="{D5CDD505-2E9C-101B-9397-08002B2CF9AE}" pid="5" name="_EmailSubject">
    <vt:lpwstr/>
  </property>
  <property fmtid="{D5CDD505-2E9C-101B-9397-08002B2CF9AE}" pid="6" name="_AuthorEmail">
    <vt:lpwstr>heike.guder@sap.com</vt:lpwstr>
  </property>
  <property fmtid="{D5CDD505-2E9C-101B-9397-08002B2CF9AE}" pid="7" name="_AuthorEmailDisplayName">
    <vt:lpwstr>Guder, Heike</vt:lpwstr>
  </property>
  <property fmtid="{D5CDD505-2E9C-101B-9397-08002B2CF9AE}" pid="8" name="_PreviousAdHocReviewCycleID">
    <vt:i4>-1215345072</vt:i4>
  </property>
  <property fmtid="{D5CDD505-2E9C-101B-9397-08002B2CF9AE}" pid="9" name="_ReviewingToolsShownOnce">
    <vt:lpwstr/>
  </property>
  <property fmtid="{D5CDD505-2E9C-101B-9397-08002B2CF9AE}" pid="10" name="BExAnalyzer_Activesheet">
    <vt:lpwstr>Estado Situacion Financiera Det</vt:lpwstr>
  </property>
</Properties>
</file>